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W:\全社共有\03_業務\02_事業関係\02_健康企業宣言\04_様式関係\実施結果レポート\システム後\"/>
    </mc:Choice>
  </mc:AlternateContent>
  <xr:revisionPtr revIDLastSave="0" documentId="13_ncr:1_{491BCBB8-ABDC-44CB-B6BE-C8B8B1B0F1D6}" xr6:coauthVersionLast="47" xr6:coauthVersionMax="47" xr10:uidLastSave="{00000000-0000-0000-0000-000000000000}"/>
  <bookViews>
    <workbookView xWindow="-120" yWindow="-120" windowWidth="20730" windowHeight="11310" tabRatio="710" xr2:uid="{00000000-000D-0000-FFFF-FFFF00000000}"/>
  </bookViews>
  <sheets>
    <sheet name="入力シート" sheetId="11" r:id="rId1"/>
    <sheet name="採点基準" sheetId="20" r:id="rId2"/>
    <sheet name="入力説明" sheetId="22" r:id="rId3"/>
    <sheet name="一次採点印刷" sheetId="24" state="hidden" r:id="rId4"/>
    <sheet name="採点印刷" sheetId="17" state="hidden" r:id="rId5"/>
    <sheet name="健診・保健指導数値" sheetId="18" state="hidden" r:id="rId6"/>
    <sheet name="業態分類表" sheetId="21" state="hidden" r:id="rId7"/>
    <sheet name="データ" sheetId="19" state="hidden" r:id="rId8"/>
    <sheet name="理由リスト" sheetId="16" state="hidden" r:id="rId9"/>
  </sheets>
  <definedNames>
    <definedName name="_xlnm.Print_Area" localSheetId="3">一次採点印刷!$A$1:$H$36</definedName>
    <definedName name="_xlnm.Print_Area" localSheetId="5">健診・保健指導数値!$A$1:$J$14</definedName>
    <definedName name="_xlnm.Print_Area" localSheetId="4">採点印刷!$A$1:$H$36</definedName>
    <definedName name="_xlnm.Print_Area" localSheetId="1">採点基準!$A$1:$A$90</definedName>
    <definedName name="_xlnm.Print_Area" localSheetId="0">入力シート!$A$1:$AY$383</definedName>
    <definedName name="_xlnm.Print_Area" localSheetId="2">入力説明!$A$1:$J$136</definedName>
    <definedName name="_xlnm.Print_Titles" localSheetId="6">業態分類表!$1:$1</definedName>
    <definedName name="_xlnm.Print_Titles" localSheetId="0">入力シート!$18:$19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35" i="11" l="1"/>
  <c r="AR49" i="11"/>
  <c r="AR109" i="11"/>
  <c r="AH35" i="11"/>
  <c r="AH49" i="11"/>
  <c r="AH109" i="11"/>
  <c r="Q109" i="11"/>
  <c r="Q49" i="11"/>
  <c r="Q35" i="11"/>
  <c r="AD33" i="11"/>
  <c r="M33" i="11"/>
  <c r="AR306" i="11"/>
  <c r="AH287" i="11"/>
  <c r="AR287" i="11" s="1"/>
  <c r="AH244" i="11"/>
  <c r="AR244" i="11" s="1"/>
  <c r="AH204" i="11"/>
  <c r="AR204" i="11" s="1"/>
  <c r="AH128" i="11"/>
  <c r="AR128" i="11" s="1"/>
  <c r="Q306" i="11"/>
  <c r="Q287" i="11"/>
  <c r="Q244" i="11"/>
  <c r="Q224" i="11"/>
  <c r="Q128" i="11"/>
  <c r="AS363" i="11" l="1"/>
  <c r="AS358" i="11"/>
  <c r="AS353" i="11"/>
  <c r="AS372" i="11" s="1"/>
  <c r="AS339" i="11"/>
  <c r="AS331" i="11"/>
  <c r="AS341" i="11" s="1"/>
  <c r="AS322" i="11"/>
  <c r="AS319" i="11"/>
  <c r="AS317" i="11"/>
  <c r="AS312" i="11"/>
  <c r="AS311" i="11"/>
  <c r="AS292" i="11"/>
  <c r="AS302" i="11" s="1"/>
  <c r="AS273" i="11"/>
  <c r="AS283" i="11" s="1"/>
  <c r="AS255" i="11"/>
  <c r="AS250" i="11"/>
  <c r="AS230" i="11"/>
  <c r="AS237" i="11" s="1"/>
  <c r="AS210" i="11"/>
  <c r="AS220" i="11" s="1"/>
  <c r="AS192" i="11"/>
  <c r="AS191" i="11"/>
  <c r="AS200" i="11" s="1"/>
  <c r="AS181" i="11"/>
  <c r="AS173" i="11"/>
  <c r="AS166" i="11"/>
  <c r="AS178" i="11" s="1"/>
  <c r="AS150" i="11"/>
  <c r="AS156" i="11" s="1"/>
  <c r="AS134" i="11"/>
  <c r="AS140" i="11" s="1"/>
  <c r="AS116" i="11"/>
  <c r="AS124" i="11" s="1"/>
  <c r="AS84" i="11"/>
  <c r="AS79" i="11"/>
  <c r="AS56" i="11"/>
  <c r="AS55" i="11"/>
  <c r="AS67" i="11" s="1"/>
  <c r="AI363" i="11"/>
  <c r="AI358" i="11"/>
  <c r="AI353" i="11"/>
  <c r="AS92" i="11" l="1"/>
  <c r="AS263" i="11"/>
  <c r="AI372" i="11"/>
  <c r="AS121" i="11"/>
  <c r="AS260" i="11"/>
  <c r="AS197" i="11"/>
  <c r="AS344" i="11"/>
  <c r="AS64" i="11"/>
  <c r="AS153" i="11"/>
  <c r="AS299" i="11"/>
  <c r="AS89" i="11"/>
  <c r="AS240" i="11"/>
  <c r="AS369" i="11"/>
  <c r="AS137" i="11"/>
  <c r="AS280" i="11"/>
  <c r="AS217" i="11"/>
  <c r="AS360" i="11"/>
  <c r="AI360" i="11"/>
  <c r="AI369" i="11"/>
  <c r="AI339" i="11"/>
  <c r="AI331" i="11"/>
  <c r="AI317" i="11"/>
  <c r="AI312" i="11"/>
  <c r="AI311" i="11"/>
  <c r="AI292" i="11"/>
  <c r="AI273" i="11"/>
  <c r="AI283" i="11" s="1"/>
  <c r="AI255" i="11"/>
  <c r="AI250" i="11"/>
  <c r="AI230" i="11"/>
  <c r="AI240" i="11" s="1"/>
  <c r="AI210" i="11"/>
  <c r="AI192" i="11"/>
  <c r="AI191" i="11"/>
  <c r="AI200" i="11" s="1"/>
  <c r="AI173" i="11"/>
  <c r="AI166" i="11"/>
  <c r="AI181" i="11" s="1"/>
  <c r="AI150" i="11"/>
  <c r="AI156" i="11" s="1"/>
  <c r="AI134" i="11"/>
  <c r="AI140" i="11" s="1"/>
  <c r="AI116" i="11"/>
  <c r="AI124" i="11" s="1"/>
  <c r="AI84" i="11"/>
  <c r="AI79" i="11"/>
  <c r="AI56" i="11"/>
  <c r="AI55" i="11"/>
  <c r="AI67" i="11" s="1"/>
  <c r="R331" i="11"/>
  <c r="R363" i="11"/>
  <c r="R339" i="11"/>
  <c r="R358" i="11"/>
  <c r="R353" i="11"/>
  <c r="AW378" i="11"/>
  <c r="AP371" i="11"/>
  <c r="AF371" i="11"/>
  <c r="O371" i="11"/>
  <c r="AL351" i="11"/>
  <c r="AB351" i="11"/>
  <c r="K351" i="11"/>
  <c r="AP343" i="11"/>
  <c r="AF343" i="11"/>
  <c r="O343" i="11"/>
  <c r="AQ337" i="11"/>
  <c r="P337" i="11"/>
  <c r="AL329" i="11"/>
  <c r="AB329" i="11"/>
  <c r="K329" i="11"/>
  <c r="AP321" i="11"/>
  <c r="AF321" i="11"/>
  <c r="O321" i="11"/>
  <c r="R317" i="11"/>
  <c r="R312" i="11"/>
  <c r="R311" i="11"/>
  <c r="AL309" i="11"/>
  <c r="AB309" i="11"/>
  <c r="K309" i="11"/>
  <c r="AP301" i="11"/>
  <c r="AF301" i="11"/>
  <c r="O301" i="11"/>
  <c r="AL290" i="11"/>
  <c r="AB290" i="11"/>
  <c r="K290" i="11"/>
  <c r="AP282" i="11"/>
  <c r="AF282" i="11"/>
  <c r="O282" i="11"/>
  <c r="AL270" i="11"/>
  <c r="AB270" i="11"/>
  <c r="K270" i="11"/>
  <c r="AP262" i="11"/>
  <c r="AF262" i="11"/>
  <c r="O262" i="11"/>
  <c r="AL247" i="11"/>
  <c r="AB247" i="11"/>
  <c r="K247" i="11"/>
  <c r="AL227" i="11"/>
  <c r="AB227" i="11"/>
  <c r="K227" i="11"/>
  <c r="AL207" i="11"/>
  <c r="AB207" i="11"/>
  <c r="K207" i="11"/>
  <c r="AL188" i="11"/>
  <c r="AB188" i="11"/>
  <c r="K188" i="11"/>
  <c r="AL163" i="11"/>
  <c r="AB163" i="11"/>
  <c r="K163" i="11"/>
  <c r="AL147" i="11"/>
  <c r="AB147" i="11"/>
  <c r="K147" i="11"/>
  <c r="R134" i="11"/>
  <c r="R137" i="11" s="1"/>
  <c r="AL131" i="11"/>
  <c r="AB131" i="11"/>
  <c r="K131" i="11"/>
  <c r="AL113" i="11"/>
  <c r="AB113" i="11"/>
  <c r="K113" i="11"/>
  <c r="AN107" i="11"/>
  <c r="AD107" i="11"/>
  <c r="M107" i="11"/>
  <c r="AL74" i="11"/>
  <c r="AB74" i="11"/>
  <c r="K74" i="11"/>
  <c r="AL53" i="11"/>
  <c r="AB53" i="11"/>
  <c r="K53" i="11"/>
  <c r="AN47" i="11"/>
  <c r="AD47" i="11"/>
  <c r="M47" i="11"/>
  <c r="AP33" i="11"/>
  <c r="AP31" i="11"/>
  <c r="AO31" i="11"/>
  <c r="AV23" i="11"/>
  <c r="AU23" i="11"/>
  <c r="T16" i="11"/>
  <c r="T14" i="11"/>
  <c r="T13" i="11"/>
  <c r="R292" i="11"/>
  <c r="R299" i="11" s="1"/>
  <c r="R273" i="11"/>
  <c r="R283" i="11" s="1"/>
  <c r="R255" i="11"/>
  <c r="R250" i="11"/>
  <c r="R230" i="11"/>
  <c r="R240" i="11" s="1"/>
  <c r="R210" i="11"/>
  <c r="R220" i="11" s="1"/>
  <c r="R192" i="11"/>
  <c r="R191" i="11"/>
  <c r="R200" i="11" s="1"/>
  <c r="R173" i="11"/>
  <c r="R166" i="11"/>
  <c r="R150" i="11"/>
  <c r="R156" i="11" s="1"/>
  <c r="R121" i="11"/>
  <c r="R116" i="11"/>
  <c r="R79" i="11"/>
  <c r="R84" i="11"/>
  <c r="R56" i="11"/>
  <c r="R55" i="11"/>
  <c r="R67" i="11" s="1"/>
  <c r="R64" i="11" l="1"/>
  <c r="Q71" i="11" s="1"/>
  <c r="AH71" i="11" s="1"/>
  <c r="R181" i="11"/>
  <c r="AI302" i="11"/>
  <c r="AI220" i="11"/>
  <c r="AI263" i="11"/>
  <c r="R92" i="11"/>
  <c r="R360" i="11"/>
  <c r="AI344" i="11"/>
  <c r="AI322" i="11"/>
  <c r="AI341" i="11"/>
  <c r="AI319" i="11"/>
  <c r="AI299" i="11"/>
  <c r="AI280" i="11"/>
  <c r="AI260" i="11"/>
  <c r="AI237" i="11"/>
  <c r="AI217" i="11"/>
  <c r="AI197" i="11"/>
  <c r="AI178" i="11"/>
  <c r="AI153" i="11"/>
  <c r="AI137" i="11"/>
  <c r="AI121" i="11"/>
  <c r="AI92" i="11"/>
  <c r="AI89" i="11"/>
  <c r="AI64" i="11"/>
  <c r="R369" i="11"/>
  <c r="R372" i="11"/>
  <c r="R322" i="11"/>
  <c r="R341" i="11"/>
  <c r="R344" i="11"/>
  <c r="R153" i="11"/>
  <c r="Q160" i="11" s="1"/>
  <c r="AH160" i="11" s="1"/>
  <c r="AR160" i="11" s="1"/>
  <c r="R280" i="11"/>
  <c r="R197" i="11"/>
  <c r="Q204" i="11" s="1"/>
  <c r="R237" i="11"/>
  <c r="R302" i="11"/>
  <c r="R124" i="11"/>
  <c r="R140" i="11"/>
  <c r="Q144" i="11" s="1"/>
  <c r="AH144" i="11" s="1"/>
  <c r="AR144" i="11" s="1"/>
  <c r="R263" i="11"/>
  <c r="Q267" i="11" s="1"/>
  <c r="R319" i="11"/>
  <c r="AT23" i="11"/>
  <c r="AO33" i="11"/>
  <c r="R260" i="11"/>
  <c r="R217" i="11"/>
  <c r="R178" i="11"/>
  <c r="Q185" i="11" s="1"/>
  <c r="AH185" i="11" s="1"/>
  <c r="AR185" i="11" s="1"/>
  <c r="R89" i="11"/>
  <c r="O91" i="11"/>
  <c r="AP66" i="11"/>
  <c r="AP91" i="11"/>
  <c r="AP123" i="11"/>
  <c r="AP139" i="11"/>
  <c r="AP155" i="11"/>
  <c r="AP180" i="11"/>
  <c r="AP199" i="11"/>
  <c r="AP219" i="11"/>
  <c r="AP239" i="11"/>
  <c r="O66" i="11"/>
  <c r="O123" i="11"/>
  <c r="O139" i="11"/>
  <c r="O155" i="11"/>
  <c r="O180" i="11"/>
  <c r="O199" i="11"/>
  <c r="O219" i="11"/>
  <c r="O239" i="11"/>
  <c r="AF239" i="11"/>
  <c r="AF219" i="11"/>
  <c r="AF199" i="11"/>
  <c r="AF180" i="11"/>
  <c r="AF155" i="11"/>
  <c r="AF139" i="11"/>
  <c r="AF123" i="11"/>
  <c r="AF66" i="11"/>
  <c r="AF91" i="11"/>
  <c r="F12" i="24"/>
  <c r="F9" i="24"/>
  <c r="F8" i="24"/>
  <c r="E9" i="24"/>
  <c r="D6" i="24"/>
  <c r="D4" i="24"/>
  <c r="D3" i="24"/>
  <c r="F8" i="17"/>
  <c r="AO29" i="11"/>
  <c r="WA2" i="19" s="1"/>
  <c r="F12" i="17"/>
  <c r="AII2" i="19"/>
  <c r="AIH2" i="19"/>
  <c r="AIG2" i="19"/>
  <c r="AIF2" i="19"/>
  <c r="AIE2" i="19"/>
  <c r="AID2" i="19"/>
  <c r="AIC2" i="19"/>
  <c r="AIB2" i="19"/>
  <c r="AIA2" i="19"/>
  <c r="AHZ2" i="19"/>
  <c r="AHY2" i="19"/>
  <c r="AHX2" i="19"/>
  <c r="AHW2" i="19"/>
  <c r="AHV2" i="19"/>
  <c r="AHU2" i="19"/>
  <c r="AHT2" i="19"/>
  <c r="AHS2" i="19"/>
  <c r="AHR2" i="19"/>
  <c r="AHQ2" i="19"/>
  <c r="AHP2" i="19"/>
  <c r="AHO2" i="19"/>
  <c r="AHN2" i="19"/>
  <c r="AHM2" i="19"/>
  <c r="AHL2" i="19"/>
  <c r="AHK2" i="19"/>
  <c r="AHJ2" i="19"/>
  <c r="AHI2" i="19"/>
  <c r="AHH2" i="19"/>
  <c r="AHG2" i="19"/>
  <c r="AHF2" i="19"/>
  <c r="AHE2" i="19"/>
  <c r="AHD2" i="19"/>
  <c r="AHC2" i="19"/>
  <c r="AHB2" i="19"/>
  <c r="AHA2" i="19"/>
  <c r="AGZ2" i="19"/>
  <c r="YD2" i="19"/>
  <c r="WJ2" i="19"/>
  <c r="VX2" i="19"/>
  <c r="QZ2" i="19"/>
  <c r="NA2" i="19"/>
  <c r="LG2" i="19"/>
  <c r="KY2" i="19"/>
  <c r="Q348" i="11" l="1"/>
  <c r="AH348" i="11" s="1"/>
  <c r="AR348" i="11" s="1"/>
  <c r="Q96" i="11"/>
  <c r="AH96" i="11" s="1"/>
  <c r="AH95" i="11" s="1"/>
  <c r="AH70" i="11"/>
  <c r="AR71" i="11"/>
  <c r="Q326" i="11"/>
  <c r="AT309" i="11" s="1"/>
  <c r="AH306" i="11"/>
  <c r="AH267" i="11"/>
  <c r="AR267" i="11" s="1"/>
  <c r="AH224" i="11"/>
  <c r="AR224" i="11" s="1"/>
  <c r="Q376" i="11"/>
  <c r="AH376" i="11" s="1"/>
  <c r="Q305" i="11"/>
  <c r="AT290" i="11"/>
  <c r="WC2" i="19"/>
  <c r="AP27" i="11"/>
  <c r="WD2" i="19" s="1"/>
  <c r="AP29" i="11"/>
  <c r="WE2" i="19" s="1"/>
  <c r="WF2" i="19"/>
  <c r="WB2" i="19"/>
  <c r="AO27" i="11"/>
  <c r="VZ2" i="19" s="1"/>
  <c r="WG2" i="19"/>
  <c r="AR96" i="11" l="1"/>
  <c r="AH326" i="11"/>
  <c r="AR326" i="11" s="1"/>
  <c r="AR376" i="11"/>
  <c r="AV163" i="11"/>
  <c r="AR184" i="11"/>
  <c r="Q375" i="11"/>
  <c r="AU351" i="11"/>
  <c r="Q378" i="11"/>
  <c r="P378" i="11" s="1"/>
  <c r="Q21" i="11"/>
  <c r="AT329" i="11"/>
  <c r="AU329" i="11"/>
  <c r="Q325" i="11"/>
  <c r="AT351" i="11"/>
  <c r="Q347" i="11"/>
  <c r="AV99" i="11"/>
  <c r="AU99" i="11"/>
  <c r="AT99" i="11"/>
  <c r="F9" i="17"/>
  <c r="E9" i="17"/>
  <c r="D4" i="17"/>
  <c r="D3" i="17"/>
  <c r="D6" i="17"/>
  <c r="H6" i="17"/>
  <c r="YJ2" i="19"/>
  <c r="WP2" i="19"/>
  <c r="AGW2" i="19"/>
  <c r="AGO2" i="19"/>
  <c r="AGN2" i="19"/>
  <c r="AGM2" i="19"/>
  <c r="AGK2" i="19"/>
  <c r="AGJ2" i="19"/>
  <c r="AGI2" i="19"/>
  <c r="AGG2" i="19"/>
  <c r="AGF2" i="19"/>
  <c r="AGE2" i="19"/>
  <c r="AFZ2" i="19"/>
  <c r="AFQ2" i="19"/>
  <c r="AFP2" i="19"/>
  <c r="AFO2" i="19"/>
  <c r="AFN2" i="19"/>
  <c r="AFM2" i="19"/>
  <c r="AFL2" i="19"/>
  <c r="AFG2" i="19"/>
  <c r="AEY2" i="19"/>
  <c r="AEX2" i="19"/>
  <c r="AER2" i="19"/>
  <c r="AEJ2" i="19"/>
  <c r="AEI2" i="19"/>
  <c r="AEH2" i="19"/>
  <c r="AEG2" i="19"/>
  <c r="AEB2" i="19"/>
  <c r="ADT2" i="19"/>
  <c r="ADS2" i="19"/>
  <c r="ADR2" i="19"/>
  <c r="ADQ2" i="19"/>
  <c r="ADP2" i="19"/>
  <c r="ADK2" i="19"/>
  <c r="ADC2" i="19"/>
  <c r="ADB2" i="19"/>
  <c r="ADA2" i="19"/>
  <c r="ACX2" i="19"/>
  <c r="ACW2" i="19"/>
  <c r="ACV2" i="19"/>
  <c r="ACQ2" i="19"/>
  <c r="ACI2" i="19"/>
  <c r="ACH2" i="19"/>
  <c r="ACG2" i="19"/>
  <c r="ACF2" i="19"/>
  <c r="ACE2" i="19"/>
  <c r="ACA2" i="19"/>
  <c r="ABS2" i="19"/>
  <c r="ABR2" i="19"/>
  <c r="ABQ2" i="19"/>
  <c r="ABP2" i="19"/>
  <c r="ABO2" i="19"/>
  <c r="ABJ2" i="19"/>
  <c r="ABB2" i="19"/>
  <c r="AAZ2" i="19"/>
  <c r="AAT2" i="19"/>
  <c r="AAL2" i="19"/>
  <c r="AAK2" i="19"/>
  <c r="AAJ2" i="19"/>
  <c r="AAG2" i="19"/>
  <c r="AAF2" i="19"/>
  <c r="AAE2" i="19"/>
  <c r="AAD2" i="19"/>
  <c r="AAC2" i="19"/>
  <c r="ZX2" i="19"/>
  <c r="ZQ2" i="19"/>
  <c r="ZP2" i="19"/>
  <c r="ZK2" i="19"/>
  <c r="YX2" i="19"/>
  <c r="YP2" i="19"/>
  <c r="YO2" i="19"/>
  <c r="YN2" i="19"/>
  <c r="YI2" i="19"/>
  <c r="YB2" i="19"/>
  <c r="XT2" i="19"/>
  <c r="XS2" i="19"/>
  <c r="XR2" i="19"/>
  <c r="XQ2" i="19"/>
  <c r="XP2" i="19"/>
  <c r="XN2" i="19"/>
  <c r="XM2" i="19"/>
  <c r="XL2" i="19"/>
  <c r="XG2" i="19"/>
  <c r="WY2" i="19"/>
  <c r="WX2" i="19"/>
  <c r="WW2" i="19"/>
  <c r="WV2" i="19"/>
  <c r="WU2" i="19"/>
  <c r="WO2" i="19"/>
  <c r="WH2" i="19"/>
  <c r="ZD2" i="19"/>
  <c r="ZC2" i="19"/>
  <c r="YH2" i="19"/>
  <c r="YG2" i="19"/>
  <c r="YF2" i="19"/>
  <c r="WM2" i="19"/>
  <c r="WL2" i="19"/>
  <c r="YE2" i="19"/>
  <c r="WK2" i="19"/>
  <c r="VY2" i="19"/>
  <c r="AGV2" i="19"/>
  <c r="AGU2" i="19"/>
  <c r="AGT2" i="19"/>
  <c r="AGS2" i="19"/>
  <c r="AGR2" i="19"/>
  <c r="AGQ2" i="19"/>
  <c r="AGP2" i="19"/>
  <c r="AGL2" i="19"/>
  <c r="AGH2" i="19"/>
  <c r="AGD2" i="19"/>
  <c r="AGC2" i="19"/>
  <c r="AGB2" i="19"/>
  <c r="AFY2" i="19"/>
  <c r="AFX2" i="19"/>
  <c r="AFW2" i="19"/>
  <c r="AFV2" i="19"/>
  <c r="AFU2" i="19"/>
  <c r="AFT2" i="19"/>
  <c r="AFS2" i="19"/>
  <c r="AFR2" i="19"/>
  <c r="AFK2" i="19"/>
  <c r="AFJ2" i="19"/>
  <c r="AFI2" i="19"/>
  <c r="AFF2" i="19"/>
  <c r="AFE2" i="19"/>
  <c r="AFD2" i="19"/>
  <c r="AFC2" i="19"/>
  <c r="AFB2" i="19"/>
  <c r="AFA2" i="19"/>
  <c r="AEZ2" i="19"/>
  <c r="AEW2" i="19"/>
  <c r="AEV2" i="19"/>
  <c r="AEU2" i="19"/>
  <c r="AET2" i="19"/>
  <c r="AEQ2" i="19"/>
  <c r="AEP2" i="19"/>
  <c r="AEO2" i="19"/>
  <c r="AEN2" i="19"/>
  <c r="AEM2" i="19"/>
  <c r="AEL2" i="19"/>
  <c r="AEK2" i="19"/>
  <c r="AEF2" i="19"/>
  <c r="AEE2" i="19"/>
  <c r="AED2" i="19"/>
  <c r="AEA2" i="19"/>
  <c r="ADZ2" i="19"/>
  <c r="ADY2" i="19"/>
  <c r="ADX2" i="19"/>
  <c r="ADW2" i="19"/>
  <c r="ADV2" i="19"/>
  <c r="ADU2" i="19"/>
  <c r="ADO2" i="19"/>
  <c r="ADN2" i="19"/>
  <c r="ADM2" i="19"/>
  <c r="ADJ2" i="19"/>
  <c r="ADI2" i="19"/>
  <c r="ADH2" i="19"/>
  <c r="ADG2" i="19"/>
  <c r="ADF2" i="19"/>
  <c r="ADE2" i="19"/>
  <c r="ADD2" i="19"/>
  <c r="ACZ2" i="19"/>
  <c r="ACY2" i="19"/>
  <c r="ACU2" i="19"/>
  <c r="ACT2" i="19"/>
  <c r="ACS2" i="19"/>
  <c r="ACP2" i="19"/>
  <c r="ACO2" i="19"/>
  <c r="ACN2" i="19"/>
  <c r="ACM2" i="19"/>
  <c r="ACL2" i="19"/>
  <c r="ACK2" i="19"/>
  <c r="ACJ2" i="19"/>
  <c r="ACD2" i="19"/>
  <c r="ACC2" i="19"/>
  <c r="ABZ2" i="19"/>
  <c r="ABY2" i="19"/>
  <c r="ABX2" i="19"/>
  <c r="ABW2" i="19"/>
  <c r="ABV2" i="19"/>
  <c r="ABU2" i="19"/>
  <c r="ABT2" i="19"/>
  <c r="ABN2" i="19"/>
  <c r="ABM2" i="19"/>
  <c r="ABL2" i="19"/>
  <c r="ABI2" i="19"/>
  <c r="ABH2" i="19"/>
  <c r="ABG2" i="19"/>
  <c r="ABF2" i="19"/>
  <c r="ABE2" i="19"/>
  <c r="ABD2" i="19"/>
  <c r="ABC2" i="19"/>
  <c r="ABA2" i="19"/>
  <c r="AAY2" i="19"/>
  <c r="AAX2" i="19"/>
  <c r="AAW2" i="19"/>
  <c r="AAV2" i="19"/>
  <c r="AAS2" i="19"/>
  <c r="AAR2" i="19"/>
  <c r="AAQ2" i="19"/>
  <c r="AAP2" i="19"/>
  <c r="AAO2" i="19"/>
  <c r="AAN2" i="19"/>
  <c r="AAM2" i="19"/>
  <c r="AAI2" i="19"/>
  <c r="AAH2" i="19"/>
  <c r="AAB2" i="19"/>
  <c r="AAA2" i="19"/>
  <c r="ZZ2" i="19"/>
  <c r="ZW2" i="19"/>
  <c r="ZV2" i="19"/>
  <c r="ZU2" i="19"/>
  <c r="ZT2" i="19"/>
  <c r="ZS2" i="19"/>
  <c r="ZR2" i="19"/>
  <c r="ZO2" i="19"/>
  <c r="ZN2" i="19"/>
  <c r="ZM2" i="19"/>
  <c r="ZJ2" i="19"/>
  <c r="ZI2" i="19"/>
  <c r="ZH2" i="19"/>
  <c r="ZG2" i="19"/>
  <c r="ZF2" i="19"/>
  <c r="ZE2" i="19"/>
  <c r="ZB2" i="19"/>
  <c r="ZA2" i="19"/>
  <c r="YZ2" i="19"/>
  <c r="YW2" i="19"/>
  <c r="YV2" i="19"/>
  <c r="YU2" i="19"/>
  <c r="YT2" i="19"/>
  <c r="YS2" i="19"/>
  <c r="YR2" i="19"/>
  <c r="YQ2" i="19"/>
  <c r="YM2" i="19"/>
  <c r="YL2" i="19"/>
  <c r="YK2" i="19"/>
  <c r="YA2" i="19"/>
  <c r="XZ2" i="19"/>
  <c r="XY2" i="19"/>
  <c r="XX2" i="19"/>
  <c r="XW2" i="19"/>
  <c r="XV2" i="19"/>
  <c r="XU2" i="19"/>
  <c r="XO2" i="19"/>
  <c r="XK2" i="19"/>
  <c r="XJ2" i="19"/>
  <c r="XI2" i="19"/>
  <c r="XF2" i="19"/>
  <c r="XE2" i="19"/>
  <c r="XD2" i="19"/>
  <c r="XC2" i="19"/>
  <c r="XB2" i="19"/>
  <c r="XA2" i="19"/>
  <c r="WZ2" i="19"/>
  <c r="WT2" i="19"/>
  <c r="WS2" i="19"/>
  <c r="WR2" i="19"/>
  <c r="WQ2" i="19"/>
  <c r="UZ2" i="19"/>
  <c r="UG2" i="19"/>
  <c r="TR2" i="19"/>
  <c r="TB2" i="19"/>
  <c r="SK2" i="19"/>
  <c r="RQ2" i="19"/>
  <c r="QI2" i="19"/>
  <c r="PS2" i="19"/>
  <c r="OW2" i="19"/>
  <c r="OJ2" i="19"/>
  <c r="NW2" i="19"/>
  <c r="NH2" i="19"/>
  <c r="MF2" i="19"/>
  <c r="MG2" i="19"/>
  <c r="LN2" i="19"/>
  <c r="VR2" i="19"/>
  <c r="UU2" i="19"/>
  <c r="UB2" i="19"/>
  <c r="TM2" i="19"/>
  <c r="SW2" i="19"/>
  <c r="RL2" i="19"/>
  <c r="QU2" i="19"/>
  <c r="QD2" i="19"/>
  <c r="PX2" i="19"/>
  <c r="PN2" i="19"/>
  <c r="OR2" i="19"/>
  <c r="OE2" i="19"/>
  <c r="NR2" i="19"/>
  <c r="MV2" i="19"/>
  <c r="MA2" i="19"/>
  <c r="SI2" i="19"/>
  <c r="SH2" i="19"/>
  <c r="SG2" i="19"/>
  <c r="SF2" i="19"/>
  <c r="SE2" i="19"/>
  <c r="SD2" i="19"/>
  <c r="SC2" i="19"/>
  <c r="HO2" i="19"/>
  <c r="HN2" i="19"/>
  <c r="HM2" i="19"/>
  <c r="HL2" i="19"/>
  <c r="HK2" i="19"/>
  <c r="HJ2" i="19"/>
  <c r="HI2" i="19"/>
  <c r="NG2" i="19"/>
  <c r="LM2" i="19"/>
  <c r="VN2" i="19"/>
  <c r="UP2" i="19"/>
  <c r="TI2" i="19"/>
  <c r="SS2" i="19"/>
  <c r="SB2" i="19"/>
  <c r="RW2" i="19"/>
  <c r="RH2" i="19"/>
  <c r="QQ2" i="19"/>
  <c r="PZ2" i="19"/>
  <c r="PJ2" i="19"/>
  <c r="PE2" i="19"/>
  <c r="NN2" i="19"/>
  <c r="MR2" i="19"/>
  <c r="LW2" i="19"/>
  <c r="VU2" i="19"/>
  <c r="VM2" i="19"/>
  <c r="VL2" i="19"/>
  <c r="VK2" i="19"/>
  <c r="VI2" i="19"/>
  <c r="VH2" i="19"/>
  <c r="VG2" i="19"/>
  <c r="VE2" i="19"/>
  <c r="VD2" i="19"/>
  <c r="VC2" i="19"/>
  <c r="UX2" i="19"/>
  <c r="UO2" i="19"/>
  <c r="UN2" i="19"/>
  <c r="UM2" i="19"/>
  <c r="UL2" i="19"/>
  <c r="UK2" i="19"/>
  <c r="UJ2" i="19"/>
  <c r="UE2" i="19"/>
  <c r="TW2" i="19"/>
  <c r="TV2" i="19"/>
  <c r="TP2" i="19"/>
  <c r="TH2" i="19"/>
  <c r="TG2" i="19"/>
  <c r="TF2" i="19"/>
  <c r="TE2" i="19"/>
  <c r="SZ2" i="19"/>
  <c r="SR2" i="19"/>
  <c r="SQ2" i="19"/>
  <c r="SP2" i="19"/>
  <c r="SO2" i="19"/>
  <c r="SN2" i="19"/>
  <c r="SA2" i="19"/>
  <c r="RZ2" i="19"/>
  <c r="RY2" i="19"/>
  <c r="RV2" i="19"/>
  <c r="RU2" i="19"/>
  <c r="RT2" i="19"/>
  <c r="RO2" i="19"/>
  <c r="RG2" i="19"/>
  <c r="RF2" i="19"/>
  <c r="RE2" i="19"/>
  <c r="RD2" i="19"/>
  <c r="RC2" i="19"/>
  <c r="QX2" i="19"/>
  <c r="QP2" i="19"/>
  <c r="QO2" i="19"/>
  <c r="QN2" i="19"/>
  <c r="QM2" i="19"/>
  <c r="QL2" i="19"/>
  <c r="QG2" i="19"/>
  <c r="PY2" i="19"/>
  <c r="PW2" i="19"/>
  <c r="PQ2" i="19"/>
  <c r="PI2" i="19"/>
  <c r="PH2" i="19"/>
  <c r="PG2" i="19"/>
  <c r="PD2" i="19"/>
  <c r="PC2" i="19"/>
  <c r="PB2" i="19"/>
  <c r="PA2" i="19"/>
  <c r="OZ2" i="19"/>
  <c r="OU2" i="19"/>
  <c r="ON2" i="19"/>
  <c r="OM2" i="19"/>
  <c r="OH2" i="19"/>
  <c r="NU2" i="19"/>
  <c r="NM2" i="19"/>
  <c r="NL2" i="19"/>
  <c r="NK2" i="19"/>
  <c r="NF2" i="19"/>
  <c r="MY2" i="19"/>
  <c r="MQ2" i="19"/>
  <c r="MP2" i="19"/>
  <c r="MO2" i="19"/>
  <c r="MN2" i="19"/>
  <c r="MM2" i="19"/>
  <c r="MK2" i="19"/>
  <c r="MJ2" i="19"/>
  <c r="MI2" i="19"/>
  <c r="MD2" i="19"/>
  <c r="LV2" i="19"/>
  <c r="LU2" i="19"/>
  <c r="LT2" i="19"/>
  <c r="LS2" i="19"/>
  <c r="LR2" i="19"/>
  <c r="LL2" i="19"/>
  <c r="LE2" i="19"/>
  <c r="VT2" i="19"/>
  <c r="VS2" i="19"/>
  <c r="VQ2" i="19"/>
  <c r="VP2" i="19"/>
  <c r="VO2" i="19"/>
  <c r="VJ2" i="19"/>
  <c r="VF2" i="19"/>
  <c r="VB2" i="19"/>
  <c r="VA2" i="19"/>
  <c r="UW2" i="19"/>
  <c r="UV2" i="19"/>
  <c r="UT2" i="19"/>
  <c r="US2" i="19"/>
  <c r="UR2" i="19"/>
  <c r="UQ2" i="19"/>
  <c r="UI2" i="19"/>
  <c r="UH2" i="19"/>
  <c r="UD2" i="19"/>
  <c r="UC2" i="19"/>
  <c r="UA2" i="19"/>
  <c r="TZ2" i="19"/>
  <c r="TY2" i="19"/>
  <c r="TX2" i="19"/>
  <c r="TU2" i="19"/>
  <c r="TT2" i="19"/>
  <c r="TS2" i="19"/>
  <c r="TO2" i="19"/>
  <c r="TN2" i="19"/>
  <c r="TL2" i="19"/>
  <c r="TK2" i="19"/>
  <c r="TJ2" i="19"/>
  <c r="TD2" i="19"/>
  <c r="TC2" i="19"/>
  <c r="SY2" i="19"/>
  <c r="SX2" i="19"/>
  <c r="SV2" i="19"/>
  <c r="SU2" i="19"/>
  <c r="ST2" i="19"/>
  <c r="SM2" i="19"/>
  <c r="SL2" i="19"/>
  <c r="RX2" i="19"/>
  <c r="RS2" i="19"/>
  <c r="RR2" i="19"/>
  <c r="RN2" i="19"/>
  <c r="RM2" i="19"/>
  <c r="RK2" i="19"/>
  <c r="RJ2" i="19"/>
  <c r="RI2" i="19"/>
  <c r="RB2" i="19"/>
  <c r="RA2" i="19"/>
  <c r="QW2" i="19"/>
  <c r="QV2" i="19"/>
  <c r="QT2" i="19"/>
  <c r="QS2" i="19"/>
  <c r="QR2" i="19"/>
  <c r="QK2" i="19"/>
  <c r="QJ2" i="19"/>
  <c r="QF2" i="19"/>
  <c r="QE2" i="19"/>
  <c r="QC2" i="19"/>
  <c r="QB2" i="19"/>
  <c r="QA2" i="19"/>
  <c r="PV2" i="19"/>
  <c r="PU2" i="19"/>
  <c r="PT2" i="19"/>
  <c r="PP2" i="19"/>
  <c r="PO2" i="19"/>
  <c r="PM2" i="19"/>
  <c r="PL2" i="19"/>
  <c r="PK2" i="19"/>
  <c r="PF2" i="19"/>
  <c r="OY2" i="19"/>
  <c r="OX2" i="19"/>
  <c r="OT2" i="19"/>
  <c r="OS2" i="19"/>
  <c r="OQ2" i="19"/>
  <c r="OP2" i="19"/>
  <c r="OO2" i="19"/>
  <c r="OL2" i="19"/>
  <c r="OK2" i="19"/>
  <c r="OG2" i="19"/>
  <c r="OF2" i="19"/>
  <c r="OD2" i="19"/>
  <c r="OC2" i="19"/>
  <c r="OB2" i="19"/>
  <c r="NY2" i="19"/>
  <c r="NX2" i="19"/>
  <c r="NT2" i="19"/>
  <c r="NS2" i="19"/>
  <c r="NQ2" i="19"/>
  <c r="NP2" i="19"/>
  <c r="NO2" i="19"/>
  <c r="NJ2" i="19"/>
  <c r="NI2" i="19"/>
  <c r="MX2" i="19"/>
  <c r="MW2" i="19"/>
  <c r="MU2" i="19"/>
  <c r="MT2" i="19"/>
  <c r="MS2" i="19"/>
  <c r="ML2" i="19"/>
  <c r="MH2" i="19"/>
  <c r="MC2" i="19"/>
  <c r="MB2" i="19"/>
  <c r="LZ2" i="19"/>
  <c r="LY2" i="19"/>
  <c r="LX2" i="19"/>
  <c r="LQ2" i="19"/>
  <c r="LP2" i="19"/>
  <c r="LO2" i="19"/>
  <c r="OA2" i="19"/>
  <c r="NZ2" i="19"/>
  <c r="NE2" i="19"/>
  <c r="ND2" i="19"/>
  <c r="NC2" i="19"/>
  <c r="LJ2" i="19"/>
  <c r="LI2" i="19"/>
  <c r="LC2" i="19"/>
  <c r="LB2" i="19"/>
  <c r="LA2" i="19"/>
  <c r="NB2" i="19"/>
  <c r="LH2" i="19"/>
  <c r="KZ2" i="19"/>
  <c r="KV2" i="19"/>
  <c r="KU2" i="19"/>
  <c r="KT2" i="19"/>
  <c r="KS2" i="19"/>
  <c r="KR2" i="19"/>
  <c r="KQ2" i="19"/>
  <c r="KP2" i="19"/>
  <c r="KO2" i="19"/>
  <c r="KN2" i="19"/>
  <c r="KM2" i="19"/>
  <c r="KL2" i="19"/>
  <c r="KK2" i="19"/>
  <c r="KJ2" i="19"/>
  <c r="KI2" i="19"/>
  <c r="KH2" i="19"/>
  <c r="KG2" i="19"/>
  <c r="KF2" i="19"/>
  <c r="KE2" i="19"/>
  <c r="KD2" i="19"/>
  <c r="KC2" i="19"/>
  <c r="KB2" i="19"/>
  <c r="JZ2" i="19"/>
  <c r="JY2" i="19"/>
  <c r="JX2" i="19"/>
  <c r="JW2" i="19"/>
  <c r="JV2" i="19"/>
  <c r="JU2" i="19"/>
  <c r="JS2" i="19"/>
  <c r="JT2" i="19"/>
  <c r="JR2" i="19"/>
  <c r="JP2" i="19"/>
  <c r="JO2" i="19"/>
  <c r="JN2" i="19"/>
  <c r="JM2" i="19"/>
  <c r="JQ2" i="19"/>
  <c r="JL2" i="19"/>
  <c r="JK2" i="19"/>
  <c r="JJ2" i="19"/>
  <c r="JH2" i="19"/>
  <c r="JG2" i="19"/>
  <c r="JF2" i="19"/>
  <c r="JE2" i="19"/>
  <c r="JD2" i="19"/>
  <c r="JC2" i="19"/>
  <c r="JB2" i="19"/>
  <c r="JA2" i="19"/>
  <c r="IY2" i="19"/>
  <c r="IZ2" i="19"/>
  <c r="IX2" i="19"/>
  <c r="IW2" i="19"/>
  <c r="IV2" i="19"/>
  <c r="IT2" i="19"/>
  <c r="IS2" i="19"/>
  <c r="IR2" i="19"/>
  <c r="IQ2" i="19"/>
  <c r="IP2" i="19"/>
  <c r="IO2" i="19"/>
  <c r="IN2" i="19"/>
  <c r="IM2" i="19"/>
  <c r="IL2" i="19"/>
  <c r="IK2" i="19"/>
  <c r="IJ2" i="19"/>
  <c r="II2" i="19"/>
  <c r="IH2" i="19"/>
  <c r="IG2" i="19"/>
  <c r="IE2" i="19"/>
  <c r="ID2" i="19"/>
  <c r="IC2" i="19"/>
  <c r="IB2" i="19"/>
  <c r="IA2" i="19"/>
  <c r="HZ2" i="19"/>
  <c r="HY2" i="19"/>
  <c r="HX2" i="19"/>
  <c r="HW2" i="19"/>
  <c r="HV2" i="19"/>
  <c r="HU2" i="19"/>
  <c r="HT2" i="19"/>
  <c r="HS2" i="19"/>
  <c r="HR2" i="19"/>
  <c r="HQ2" i="19"/>
  <c r="HH2" i="19"/>
  <c r="HG2" i="19"/>
  <c r="HF2" i="19"/>
  <c r="HE2" i="19"/>
  <c r="HD2" i="19"/>
  <c r="HC2" i="19"/>
  <c r="HB2" i="19"/>
  <c r="HA2" i="19"/>
  <c r="GZ2" i="19"/>
  <c r="GY2" i="19"/>
  <c r="GX2" i="19"/>
  <c r="GV2" i="19"/>
  <c r="GU2" i="19"/>
  <c r="GT2" i="19"/>
  <c r="GS2" i="19"/>
  <c r="GR2" i="19"/>
  <c r="GQ2" i="19"/>
  <c r="GP2" i="19"/>
  <c r="GO2" i="19"/>
  <c r="GN2" i="19"/>
  <c r="GM2" i="19"/>
  <c r="GL2" i="19"/>
  <c r="GK2" i="19"/>
  <c r="GJ2" i="19"/>
  <c r="GI2" i="19"/>
  <c r="GH2" i="19"/>
  <c r="GF2" i="19"/>
  <c r="GE2" i="19"/>
  <c r="GD2" i="19"/>
  <c r="GC2" i="19"/>
  <c r="GB2" i="19"/>
  <c r="GA2" i="19"/>
  <c r="FZ2" i="19"/>
  <c r="FY2" i="19"/>
  <c r="FX2" i="19"/>
  <c r="FW2" i="19"/>
  <c r="FV2" i="19"/>
  <c r="FU2" i="19"/>
  <c r="FT2" i="19"/>
  <c r="FS2" i="19"/>
  <c r="FR2" i="19"/>
  <c r="FP2" i="19"/>
  <c r="FO2" i="19"/>
  <c r="FN2" i="19"/>
  <c r="FM2" i="19"/>
  <c r="FL2" i="19"/>
  <c r="FK2" i="19"/>
  <c r="FJ2" i="19"/>
  <c r="FI2" i="19"/>
  <c r="FH2" i="19"/>
  <c r="FG2" i="19"/>
  <c r="FF2" i="19"/>
  <c r="FE2" i="19"/>
  <c r="FD2" i="19"/>
  <c r="FC2" i="19"/>
  <c r="FA2" i="19"/>
  <c r="EZ2" i="19"/>
  <c r="EY2" i="19"/>
  <c r="EX2" i="19"/>
  <c r="EW2" i="19"/>
  <c r="EV2" i="19"/>
  <c r="EU2" i="19"/>
  <c r="ET2" i="19"/>
  <c r="ES2" i="19"/>
  <c r="ER2" i="19"/>
  <c r="EQ2" i="19"/>
  <c r="EP2" i="19"/>
  <c r="EO2" i="19"/>
  <c r="EN2" i="19"/>
  <c r="EM2" i="19"/>
  <c r="EL2" i="19"/>
  <c r="EK2" i="19"/>
  <c r="EJ2" i="19"/>
  <c r="EI2" i="19"/>
  <c r="EH2" i="19"/>
  <c r="EF2" i="19"/>
  <c r="EE2" i="19"/>
  <c r="ED2" i="19"/>
  <c r="EC2" i="19"/>
  <c r="EB2" i="19"/>
  <c r="EA2" i="19"/>
  <c r="DZ2" i="19"/>
  <c r="DY2" i="19"/>
  <c r="DX2" i="19"/>
  <c r="DW2" i="19"/>
  <c r="DV2" i="19"/>
  <c r="DT2" i="19"/>
  <c r="DS2" i="19"/>
  <c r="DR2" i="19"/>
  <c r="DQ2" i="19"/>
  <c r="DP2" i="19"/>
  <c r="DO2" i="19"/>
  <c r="DN2" i="19"/>
  <c r="DM2" i="19"/>
  <c r="DL2" i="19"/>
  <c r="DK2" i="19"/>
  <c r="DJ2" i="19"/>
  <c r="DH2" i="19"/>
  <c r="DG2" i="19"/>
  <c r="DF2" i="19"/>
  <c r="DE2" i="19"/>
  <c r="DD2" i="19"/>
  <c r="DC2" i="19"/>
  <c r="DB2" i="19"/>
  <c r="DA2" i="19"/>
  <c r="CZ2" i="19"/>
  <c r="CY2" i="19"/>
  <c r="CX2" i="19"/>
  <c r="CW2" i="19"/>
  <c r="CV2" i="19"/>
  <c r="CT2" i="19"/>
  <c r="CR2" i="19"/>
  <c r="CQ2" i="19"/>
  <c r="CP2" i="19"/>
  <c r="CN2" i="19"/>
  <c r="CM2" i="19"/>
  <c r="CL2" i="19"/>
  <c r="CK2" i="19"/>
  <c r="CJ2" i="19"/>
  <c r="CI2" i="19"/>
  <c r="CH2" i="19"/>
  <c r="CG2" i="19"/>
  <c r="CF2" i="19"/>
  <c r="CE2" i="19"/>
  <c r="CD2" i="19"/>
  <c r="CC2" i="19"/>
  <c r="CB2" i="19"/>
  <c r="CA2" i="19"/>
  <c r="BX2" i="19"/>
  <c r="BY2" i="19"/>
  <c r="BZ2" i="19"/>
  <c r="BW2" i="19"/>
  <c r="BV2" i="19"/>
  <c r="BT2" i="19"/>
  <c r="BQ2" i="19"/>
  <c r="BS2" i="19"/>
  <c r="BR2" i="19"/>
  <c r="BP2" i="19"/>
  <c r="BO2" i="19"/>
  <c r="BN2" i="19"/>
  <c r="BM2" i="19"/>
  <c r="BL2" i="19"/>
  <c r="BK2" i="19"/>
  <c r="BJ2" i="19"/>
  <c r="BI2" i="19"/>
  <c r="BH2" i="19"/>
  <c r="BG2" i="19"/>
  <c r="BF2" i="19"/>
  <c r="BE2" i="19"/>
  <c r="BC2" i="19"/>
  <c r="BA2" i="19"/>
  <c r="AZ2" i="19"/>
  <c r="AY2" i="19"/>
  <c r="AW2" i="19"/>
  <c r="AU2" i="19"/>
  <c r="AT2" i="19"/>
  <c r="AS2" i="19"/>
  <c r="AR2" i="19"/>
  <c r="AP2" i="19"/>
  <c r="AO2" i="19"/>
  <c r="AN2" i="19"/>
  <c r="AM2" i="19"/>
  <c r="AL2" i="19"/>
  <c r="AK2" i="19"/>
  <c r="AJ2" i="19"/>
  <c r="AI2" i="19"/>
  <c r="AH2" i="19"/>
  <c r="AG2" i="19"/>
  <c r="AF2" i="19"/>
  <c r="AE2" i="19"/>
  <c r="AD2" i="19"/>
  <c r="AC2" i="19"/>
  <c r="AB2" i="19"/>
  <c r="W2" i="19"/>
  <c r="V2" i="19"/>
  <c r="U2" i="19"/>
  <c r="T2" i="19"/>
  <c r="S2" i="19"/>
  <c r="R2" i="19"/>
  <c r="Q2" i="19"/>
  <c r="P2" i="19"/>
  <c r="O2" i="19"/>
  <c r="N2" i="19"/>
  <c r="M2" i="19"/>
  <c r="L2" i="19"/>
  <c r="K2" i="19"/>
  <c r="J2" i="19"/>
  <c r="I2" i="19"/>
  <c r="H2" i="19"/>
  <c r="G2" i="19"/>
  <c r="F2" i="19"/>
  <c r="E2" i="19"/>
  <c r="D2" i="19"/>
  <c r="C2" i="19"/>
  <c r="B2" i="19"/>
  <c r="A2" i="19"/>
  <c r="AH21" i="11" l="1"/>
  <c r="AH375" i="11"/>
  <c r="AR347" i="11"/>
  <c r="AR375" i="11"/>
  <c r="AH347" i="11"/>
  <c r="AU309" i="11"/>
  <c r="AH325" i="11"/>
  <c r="E12" i="17"/>
  <c r="G12" i="17" s="1"/>
  <c r="E12" i="24"/>
  <c r="G9" i="17"/>
  <c r="AV39" i="11"/>
  <c r="WN2" i="19"/>
  <c r="AV309" i="11" l="1"/>
  <c r="AR378" i="11"/>
  <c r="AR21" i="11"/>
  <c r="AV329" i="11"/>
  <c r="AR325" i="11"/>
  <c r="AV351" i="11"/>
  <c r="CS2" i="19"/>
  <c r="AU39" i="11"/>
  <c r="LK2" i="19"/>
  <c r="BB2" i="19"/>
  <c r="E8" i="24" l="1"/>
  <c r="WI2" i="19"/>
  <c r="LD2" i="19"/>
  <c r="AV2" i="19"/>
  <c r="AX2" i="19"/>
  <c r="AT39" i="11"/>
  <c r="BD2" i="19"/>
  <c r="LF2" i="19" l="1"/>
  <c r="E8" i="17"/>
  <c r="G8" i="17" s="1"/>
  <c r="AH305" i="11" l="1"/>
  <c r="AU290" i="11"/>
  <c r="AQ378" i="11"/>
  <c r="AH378" i="11"/>
  <c r="AG378" i="11" s="1"/>
  <c r="AX14" i="11"/>
  <c r="E25" i="24"/>
  <c r="Q203" i="11"/>
  <c r="E17" i="24"/>
  <c r="F17" i="24"/>
  <c r="E16" i="24"/>
  <c r="E21" i="24"/>
  <c r="AX15" i="11" l="1"/>
  <c r="AX16" i="11" s="1"/>
  <c r="AR305" i="11"/>
  <c r="AV290" i="11"/>
  <c r="F25" i="24"/>
  <c r="F24" i="24"/>
  <c r="E24" i="24"/>
  <c r="E23" i="24"/>
  <c r="E22" i="24"/>
  <c r="Q243" i="11"/>
  <c r="E19" i="24"/>
  <c r="Q223" i="11"/>
  <c r="E18" i="24"/>
  <c r="Q159" i="11"/>
  <c r="E15" i="24"/>
  <c r="Q143" i="11"/>
  <c r="E14" i="24"/>
  <c r="Q127" i="11"/>
  <c r="E13" i="24"/>
  <c r="E11" i="24"/>
  <c r="F21" i="24"/>
  <c r="Q286" i="11"/>
  <c r="AH203" i="11"/>
  <c r="F18" i="24"/>
  <c r="F22" i="24"/>
  <c r="F15" i="24"/>
  <c r="F14" i="24"/>
  <c r="JI2" i="19"/>
  <c r="E20" i="24"/>
  <c r="F16" i="24"/>
  <c r="Q184" i="11"/>
  <c r="FB2" i="19"/>
  <c r="E25" i="17"/>
  <c r="KW2" i="19"/>
  <c r="E23" i="17"/>
  <c r="AT163" i="11"/>
  <c r="E16" i="17"/>
  <c r="E17" i="17"/>
  <c r="GG2" i="19"/>
  <c r="GW2" i="19"/>
  <c r="CU2" i="19"/>
  <c r="UF2" i="19" l="1"/>
  <c r="F23" i="24"/>
  <c r="AU227" i="11"/>
  <c r="F19" i="24"/>
  <c r="AU147" i="11"/>
  <c r="AU113" i="11"/>
  <c r="F13" i="24"/>
  <c r="Q70" i="11"/>
  <c r="E10" i="24"/>
  <c r="E26" i="24" s="1"/>
  <c r="F11" i="24"/>
  <c r="Q95" i="11"/>
  <c r="CO2" i="19"/>
  <c r="F23" i="17"/>
  <c r="G23" i="17" s="1"/>
  <c r="AH159" i="11"/>
  <c r="OV2" i="19"/>
  <c r="F25" i="17"/>
  <c r="G25" i="17" s="1"/>
  <c r="AH223" i="11"/>
  <c r="AH184" i="11"/>
  <c r="F17" i="17"/>
  <c r="G17" i="17" s="1"/>
  <c r="AR203" i="11"/>
  <c r="AH143" i="11"/>
  <c r="NV2" i="19"/>
  <c r="AH127" i="11"/>
  <c r="AEC2" i="19"/>
  <c r="AH286" i="11"/>
  <c r="AH243" i="11"/>
  <c r="AV227" i="11"/>
  <c r="RP2" i="19"/>
  <c r="F24" i="17"/>
  <c r="UY2" i="19"/>
  <c r="F20" i="24"/>
  <c r="Q266" i="11"/>
  <c r="Q20" i="11"/>
  <c r="BU2" i="19"/>
  <c r="IF2" i="19"/>
  <c r="PR2" i="19"/>
  <c r="AFH2" i="19"/>
  <c r="E20" i="17"/>
  <c r="HP2" i="19"/>
  <c r="VV2" i="19"/>
  <c r="E24" i="17"/>
  <c r="KA2" i="19"/>
  <c r="E15" i="17"/>
  <c r="EG2" i="19"/>
  <c r="E13" i="17"/>
  <c r="DI2" i="19"/>
  <c r="E14" i="17"/>
  <c r="DU2" i="19"/>
  <c r="E22" i="17"/>
  <c r="IU2" i="19"/>
  <c r="E18" i="17"/>
  <c r="FQ2" i="19"/>
  <c r="E10" i="17"/>
  <c r="AT74" i="11"/>
  <c r="E11" i="17"/>
  <c r="AT270" i="11"/>
  <c r="E21" i="17"/>
  <c r="AT227" i="11"/>
  <c r="E19" i="17"/>
  <c r="AT207" i="11"/>
  <c r="OI2" i="19"/>
  <c r="AT131" i="11"/>
  <c r="AT113" i="11"/>
  <c r="AT53" i="11"/>
  <c r="AT147" i="11"/>
  <c r="AT188" i="11"/>
  <c r="TQ2" i="19"/>
  <c r="AT247" i="11"/>
  <c r="AU163" i="11"/>
  <c r="AV188" i="11"/>
  <c r="AT378" i="11" l="1"/>
  <c r="AR95" i="11"/>
  <c r="F10" i="24"/>
  <c r="F26" i="24" s="1"/>
  <c r="MZ2" i="19"/>
  <c r="AV270" i="11"/>
  <c r="AR127" i="11"/>
  <c r="F13" i="17"/>
  <c r="G13" i="17" s="1"/>
  <c r="YY2" i="19"/>
  <c r="AV113" i="11"/>
  <c r="F22" i="17"/>
  <c r="G22" i="17" s="1"/>
  <c r="AR243" i="11"/>
  <c r="F19" i="17"/>
  <c r="G19" i="17" s="1"/>
  <c r="G24" i="17"/>
  <c r="ACR2" i="19"/>
  <c r="F14" i="17"/>
  <c r="G14" i="17" s="1"/>
  <c r="AR143" i="11"/>
  <c r="AH266" i="11"/>
  <c r="F18" i="17"/>
  <c r="G18" i="17" s="1"/>
  <c r="AR223" i="11"/>
  <c r="AR159" i="11"/>
  <c r="F15" i="17"/>
  <c r="G15" i="17" s="1"/>
  <c r="F16" i="17"/>
  <c r="G16" i="17" s="1"/>
  <c r="F21" i="17"/>
  <c r="G21" i="17" s="1"/>
  <c r="AR286" i="11"/>
  <c r="KX2" i="19"/>
  <c r="AX13" i="11"/>
  <c r="SJ2" i="19"/>
  <c r="AU53" i="11"/>
  <c r="ME2" i="19"/>
  <c r="AGA2" i="19"/>
  <c r="AGX2" i="19"/>
  <c r="AAU2" i="19"/>
  <c r="TA2" i="19"/>
  <c r="AU270" i="11"/>
  <c r="QY2" i="19"/>
  <c r="QH2" i="19"/>
  <c r="AV147" i="11"/>
  <c r="ZY2" i="19"/>
  <c r="AV131" i="11"/>
  <c r="ZL2" i="19"/>
  <c r="E26" i="17"/>
  <c r="AU188" i="11"/>
  <c r="AU131" i="11"/>
  <c r="AU74" i="11"/>
  <c r="AU247" i="11"/>
  <c r="AU207" i="11"/>
  <c r="AU378" i="11" l="1"/>
  <c r="AR20" i="11"/>
  <c r="F11" i="17"/>
  <c r="G11" i="17" s="1"/>
  <c r="X2" i="19"/>
  <c r="H3" i="24"/>
  <c r="AR70" i="11"/>
  <c r="F10" i="17"/>
  <c r="G10" i="17" s="1"/>
  <c r="AR266" i="11"/>
  <c r="F20" i="17"/>
  <c r="G20" i="17" s="1"/>
  <c r="AH20" i="11"/>
  <c r="VW2" i="19"/>
  <c r="H3" i="17"/>
  <c r="AES2" i="19"/>
  <c r="AV247" i="11"/>
  <c r="ADL2" i="19"/>
  <c r="AV207" i="11"/>
  <c r="ABK2" i="19"/>
  <c r="ACB2" i="19"/>
  <c r="AV74" i="11"/>
  <c r="YC2" i="19"/>
  <c r="AV53" i="11"/>
  <c r="XH2" i="19"/>
  <c r="AV378" i="11" l="1"/>
  <c r="H5" i="17"/>
  <c r="Y2" i="19"/>
  <c r="H4" i="24"/>
  <c r="H5" i="24" s="1"/>
  <c r="F26" i="17"/>
  <c r="AGY2" i="19"/>
  <c r="Z2" i="19" l="1"/>
  <c r="H4" i="17"/>
  <c r="AA2"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米内久永</author>
  </authors>
  <commentList>
    <comment ref="D31" authorId="0" shapeId="0" xr:uid="{4ECAA275-7770-48A7-94A2-502C7928E7C8}">
      <text>
        <r>
          <rPr>
            <sz val="14"/>
            <color indexed="81"/>
            <rFont val="HGPｺﾞｼｯｸM"/>
            <family val="3"/>
            <charset val="128"/>
          </rPr>
          <t>採点基準　
　　・定期健康診断受診者数（申告数）＋生活習慣病予防健診及び事業者健診データ提供数（保険者確認）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※実施結果レポート提出日から過去1年以内の実績数値
　　２０点　→　受診率８０％以上
　　１０点　→　受診率８０％未満～５０％以上
　　　１点　→　受診率５０%未満</t>
        </r>
      </text>
    </comment>
    <comment ref="U31" authorId="0" shapeId="0" xr:uid="{AC630112-1E21-4B98-8EE4-9F1641E3A5A5}">
      <text>
        <r>
          <rPr>
            <sz val="14"/>
            <color indexed="81"/>
            <rFont val="HGPｺﾞｼｯｸM"/>
            <family val="3"/>
            <charset val="128"/>
          </rPr>
          <t>採点基準　
　　・定期健康診断受診者数（申告数）＋生活習慣病予防健診及び事業者健診データ提供数（保険者確認）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※実施結果レポート提出日から過去1年以内の実績数値
　　２０点　→　受診率８０％以上
　　１０点　→　受診率８０％未満～５０％以上
　　　１点　→　受診率５０%未満</t>
        </r>
      </text>
    </comment>
    <comment ref="D33" authorId="0" shapeId="0" xr:uid="{AF92BE43-8304-48D1-8F21-C8122E3DA061}">
      <text>
        <r>
          <rPr>
            <sz val="14"/>
            <color indexed="81"/>
            <rFont val="HGPｺﾞｼｯｸM"/>
            <family val="3"/>
            <charset val="128"/>
          </rPr>
          <t>採点のポイント
　・取組状況は、原則、申請年度の前年度実績で入力すること</t>
        </r>
      </text>
    </comment>
    <comment ref="U33" authorId="0" shapeId="0" xr:uid="{2DB261F9-BC9E-487B-977E-8F3EEF1D8D54}">
      <text>
        <r>
          <rPr>
            <sz val="14"/>
            <color indexed="81"/>
            <rFont val="HGPｺﾞｼｯｸM"/>
            <family val="3"/>
            <charset val="128"/>
          </rPr>
          <t>採点のポイント
　・取組状況は、原則、申請年度の前年度実績で入力すること</t>
        </r>
      </text>
    </comment>
    <comment ref="D46" authorId="0" shapeId="0" xr:uid="{FF5E18DF-0308-4509-B0B6-0FBF09920AD6}">
      <text>
        <r>
          <rPr>
            <sz val="14"/>
            <color indexed="81"/>
            <rFont val="HGPｺﾞｼｯｸM"/>
            <family val="3"/>
            <charset val="128"/>
          </rPr>
          <t>採点基準　
　　・定期健康診断受診者数（申告数）＋生活習慣病予防健診及び事業者健診データ提供数（保険者確認）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※実施結果レポート提出日から過去1年以内の実績数値
　　２０点　→　受診率８０％以上
　　１０点　→　受診率８０％未満～５０％以上
　　　１点　→　受診率５０%未満</t>
        </r>
      </text>
    </comment>
    <comment ref="U46" authorId="0" shapeId="0" xr:uid="{811549BE-AA5B-421A-AC02-FFBAE9EC7691}">
      <text>
        <r>
          <rPr>
            <sz val="14"/>
            <color indexed="81"/>
            <rFont val="HGPｺﾞｼｯｸM"/>
            <family val="3"/>
            <charset val="128"/>
          </rPr>
          <t>採点基準　
　　・定期健康診断受診者数（申告数）＋生活習慣病予防健診及び事業者健診データ提供数（保険者確認）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※実施結果レポート提出日から過去1年以内の実績数値
　　２０点　→　受診率８０％以上
　　１０点　→　受診率８０％未満～５０％以上
　　　１点　→　受診率５０%未満</t>
        </r>
      </text>
    </comment>
    <comment ref="D48" authorId="0" shapeId="0" xr:uid="{AE199E02-7CB5-4AAF-9B64-D47861091786}">
      <text>
        <r>
          <rPr>
            <sz val="14"/>
            <color indexed="81"/>
            <rFont val="HGPｺﾞｼｯｸM"/>
            <family val="3"/>
            <charset val="128"/>
          </rPr>
          <t>採点のポイント
　・記入数値にかかわらず、健保組合の数値で採点がされます。
　・特定健診対象者数（40歳以上）や受診者数に関する相談は、ご加入の健保組合に行ってください。
　・対象者がいない場合は20点</t>
        </r>
      </text>
    </comment>
    <comment ref="U48" authorId="0" shapeId="0" xr:uid="{90559408-CA15-462D-8606-83E7FFFE5C81}">
      <text>
        <r>
          <rPr>
            <sz val="14"/>
            <color indexed="81"/>
            <rFont val="HGPｺﾞｼｯｸM"/>
            <family val="3"/>
            <charset val="128"/>
          </rPr>
          <t>採点のポイント
　・記入数値にかかわらず、健保組合の数値で採点がされます。
　・特定健診対象者数（40歳以上）や受診者数に関する相談は、ご加入の健保組合に行ってください。
　・対象者がいない場合は20点</t>
        </r>
      </text>
    </comment>
    <comment ref="D61" authorId="0" shapeId="0" xr:uid="{B1FD7471-AAE1-46EF-89CF-C40EFDD8D865}">
      <text>
        <r>
          <rPr>
            <sz val="14"/>
            <color indexed="81"/>
            <rFont val="HGPｺﾞｼｯｸM"/>
            <family val="3"/>
            <charset val="128"/>
          </rPr>
          <t>採点基準　
　５点　→　従業員全員への健診案内・受診勧奨とともに、健診の必要性の周知を、下記書面等により確認できる。
　３点　→　従業員全員への健診案内・受診勧奨を、下記書面等により確認できる。
　　　　 →　満点に該当する取組の取組期間が１カ月以上６カ月未満
　　〇配布物・掲示物
　　〇健診案内・申込書等
　　〇研修会等による教育の資料</t>
        </r>
      </text>
    </comment>
    <comment ref="U61" authorId="0" shapeId="0" xr:uid="{4DECC4A2-4BE3-46EC-90A7-538B98CAE8E2}">
      <text>
        <r>
          <rPr>
            <sz val="14"/>
            <color indexed="81"/>
            <rFont val="HGPｺﾞｼｯｸM"/>
            <family val="3"/>
            <charset val="128"/>
          </rPr>
          <t>採点基準　
　５点　→　従業員全員への健診案内・受診勧奨とともに、健診の必要性の周知を、下記書面等により確認できる。
　３点　→　従業員全員への健診案内・受診勧奨を、下記書面等により確認できる。
　　　　 →　満点に該当する取組の取組期間が１カ月以上６カ月未満
　　〇配布物・掲示物
　　〇健診案内・申込書等
　　〇研修会等による教育の資料</t>
        </r>
      </text>
    </comment>
    <comment ref="D63" authorId="0" shapeId="0" xr:uid="{D095A53A-3209-4972-89E4-76EDA380BD8D}">
      <text>
        <r>
          <rPr>
            <sz val="14"/>
            <color indexed="81"/>
            <rFont val="HGPｺﾞｼｯｸM"/>
            <family val="3"/>
            <charset val="128"/>
          </rPr>
          <t>採点のポイント
　・健診前に限らず、健診後に全従業員へ研修会等で必要性の周知を行った場合にも該当となります。
　・取組の頻度の目安は最低、1年1回です。</t>
        </r>
      </text>
    </comment>
    <comment ref="U63" authorId="0" shapeId="0" xr:uid="{EBBDE324-7A4F-46DF-99D7-BE67922F3BD3}">
      <text>
        <r>
          <rPr>
            <sz val="14"/>
            <color indexed="81"/>
            <rFont val="HGPｺﾞｼｯｸM"/>
            <family val="3"/>
            <charset val="128"/>
          </rPr>
          <t>採点のポイント
　・健診前に限らず、健診後に全従業員へ研修会等で必要性の周知を行った場合にも該当となります。
　・取組の頻度の目安は最低、1年1回です。</t>
        </r>
      </text>
    </comment>
    <comment ref="U67" authorId="0" shapeId="0" xr:uid="{7CA5343F-CF35-4C2F-B89A-963D4602264C}">
      <text>
        <r>
          <rPr>
            <sz val="14"/>
            <color indexed="81"/>
            <rFont val="HGPｺﾞｼｯｸM"/>
            <family val="3"/>
            <charset val="128"/>
          </rPr>
          <t xml:space="preserve">採点のポイント
　・メールや通知文の宛名が該当者宛てとなっている場合の他、「再検査該当者」等、個人名で行われていない場合でも、対象者のみに実施している場合は該当する。
</t>
        </r>
      </text>
    </comment>
    <comment ref="D83" authorId="0" shapeId="0" xr:uid="{20135CD8-512E-4F2B-A0E2-27DB3D12176B}">
      <text>
        <r>
          <rPr>
            <sz val="14"/>
            <color indexed="81"/>
            <rFont val="HGPｺﾞｼｯｸM"/>
            <family val="3"/>
            <charset val="128"/>
          </rPr>
          <t>採点基準　
５点　→　該当者全員への個別・直接的な健診案内・受診勧奨を、下記書面等により確認できる。
　　　　　　〇個人宛てＥメール・通知文書・手紙　等
３点　→　該当者全員への受診勧奨等を、下記書面等により確認できる。
　　　　　　〇配布物・掲示物
　　　　　　〇研修会等による教育の資料
　　　　→　満点に該当する取組の取組期間が１カ月以上６カ月未満</t>
        </r>
      </text>
    </comment>
    <comment ref="U83" authorId="0" shapeId="0" xr:uid="{4B1B0BD3-3BC2-40D3-9FE2-B10B13510119}">
      <text>
        <r>
          <rPr>
            <sz val="14"/>
            <color indexed="81"/>
            <rFont val="HGPｺﾞｼｯｸM"/>
            <family val="3"/>
            <charset val="128"/>
          </rPr>
          <t>採点基準　
５点　→　該当者全員への個別・直接的な健診案内・受診勧奨を、下記書面等により確認できる。
　　　　　　〇個人宛てＥメール・通知文書・手紙　等
３点　→　該当者全員への受診勧奨等を、下記書面等により確認できる。
　　　　　　〇配布物・掲示物
　　　　　　〇研修会等による教育の資料
　　　　→　満点に該当する取組の取組期間が１カ月以上６カ月未満</t>
        </r>
      </text>
    </comment>
    <comment ref="D85" authorId="0" shapeId="0" xr:uid="{7075FB21-B5A5-4442-BBDA-7CC05F6A3004}">
      <text>
        <r>
          <rPr>
            <sz val="14"/>
            <color indexed="81"/>
            <rFont val="HGPｺﾞｼｯｸM"/>
            <family val="3"/>
            <charset val="128"/>
          </rPr>
          <t xml:space="preserve">採点のポイント
　・メールや通知文の宛名が該当者宛てとなっている場合の他、「再検査該当者」等、個人名で行われていない場合でも、
    対象者のみに実施している場合は該当する。
　・対象者がいない場合には、発生時の対応を確認できる資料があれば評価が可能です。
　・取組の頻度の目安は最低、1年に1回です.
</t>
        </r>
      </text>
    </comment>
    <comment ref="U85" authorId="0" shapeId="0" xr:uid="{01513BA9-694F-4DFC-AD90-7DE0F58A2BC2}">
      <text>
        <r>
          <rPr>
            <sz val="14"/>
            <color indexed="81"/>
            <rFont val="HGPｺﾞｼｯｸM"/>
            <family val="3"/>
            <charset val="128"/>
          </rPr>
          <t xml:space="preserve">採点のポイント
　・メールや通知文の宛名が該当者宛てとなっている場合の他、「再検査該当者」等、個人名で行われていない場合でも、
    対象者のみに実施している場合は該当する。
　・対象者がいない場合には、発生時の対応を確認できる資料があれば評価が可能です。
　・取組の頻度の目安は最低、1年に1回です.
</t>
        </r>
      </text>
    </comment>
    <comment ref="D106" authorId="0" shapeId="0" xr:uid="{EF98433F-EBF3-4B41-B1E8-B2C4AC560746}">
      <text>
        <r>
          <rPr>
            <sz val="14"/>
            <color indexed="81"/>
            <rFont val="HGPｺﾞｼｯｸM"/>
            <family val="3"/>
            <charset val="128"/>
          </rPr>
          <t>採点基準
・特定保健指導の実施率
　　※実施結果レポート提出日から前１年以内の実績数値
　　５点　→　実施率５０％以上
　　３点　→　実施率５０％未満～３０％以上
　　１点　→　実施率３０％未満</t>
        </r>
      </text>
    </comment>
    <comment ref="U106" authorId="0" shapeId="0" xr:uid="{6F526A69-5566-405C-A843-AE1BB097E916}">
      <text>
        <r>
          <rPr>
            <sz val="14"/>
            <color indexed="81"/>
            <rFont val="HGPｺﾞｼｯｸM"/>
            <family val="3"/>
            <charset val="128"/>
          </rPr>
          <t>採点基準
・特定保健指導の実施率
　　※実施結果レポート提出日から前１年以内の実績数値
　　５点　→　実施率５０％以上
　　３点　→　実施率５０％未満～３０％以上
　　１点　→　実施率３０％未満</t>
        </r>
      </text>
    </comment>
    <comment ref="D108" authorId="0" shapeId="0" xr:uid="{3DED1A3C-14B2-4936-A941-3FCFEC281181}">
      <text>
        <r>
          <rPr>
            <sz val="14"/>
            <color indexed="81"/>
            <rFont val="HGPｺﾞｼｯｸM"/>
            <family val="3"/>
            <charset val="128"/>
          </rPr>
          <t>採点のポイント
　・記入数値にかかわらず、健保組合の数値で採点がされます。
　・特定保健指導終了者数は、初回面談実施数ではありません。
　・特定保健指導対象者数や終了者数に関する相談は、ご加入の健保組合に行ってください。
　・対象者がいない場合は５点</t>
        </r>
      </text>
    </comment>
    <comment ref="U108" authorId="0" shapeId="0" xr:uid="{E5CA5077-FDBD-468C-BB4D-1FCD9653B9F8}">
      <text>
        <r>
          <rPr>
            <sz val="14"/>
            <color indexed="81"/>
            <rFont val="HGPｺﾞｼｯｸM"/>
            <family val="3"/>
            <charset val="128"/>
          </rPr>
          <t>採点のポイント
　・記入数値にかかわらず、健保組合の数値で採点がされます。
　・特定保健指導終了者数は、初回面談実施数ではありません。
　・特定保健指導対象者数や終了者数に関する相談は、ご加入の健保組合に行ってください。
　・対象者がいない場合は５点</t>
        </r>
      </text>
    </comment>
    <comment ref="D121" authorId="0" shapeId="0" xr:uid="{B13E21B3-23E6-42AA-ADA8-9679F603FD00}">
      <text>
        <r>
          <rPr>
            <sz val="14"/>
            <color indexed="81"/>
            <rFont val="HGPｺﾞｼｯｸM"/>
            <family val="3"/>
            <charset val="128"/>
          </rPr>
          <t>採点基準　
　５点　→　健康づくり担当者等の設置を、下記書面等により確認できる。
　　〇委嘱状・任命書
　　〇会議録・議事録
　　〇公的機関への報告書</t>
        </r>
      </text>
    </comment>
    <comment ref="U121" authorId="0" shapeId="0" xr:uid="{13373508-6711-493D-8659-3D6A2403287E}">
      <text>
        <r>
          <rPr>
            <sz val="14"/>
            <color indexed="81"/>
            <rFont val="HGPｺﾞｼｯｸM"/>
            <family val="3"/>
            <charset val="128"/>
          </rPr>
          <t>採点基準　
　５点　→　健康づくり担当者等の設置を、下記書面等により確認できる。
　　〇委嘱状・任命書
　　〇会議録・議事録
　　〇公的機関への報告書</t>
        </r>
      </text>
    </comment>
    <comment ref="D123" authorId="0" shapeId="0" xr:uid="{E8ABD61F-0A20-4D01-9592-895EB3D58E6B}">
      <text>
        <r>
          <rPr>
            <sz val="14"/>
            <color indexed="81"/>
            <rFont val="HGPｺﾞｼｯｸM"/>
            <family val="3"/>
            <charset val="128"/>
          </rPr>
          <t>採点のポイント
　・担当部署ではなく担当者まで決めていることが必要です。
　・他の支店の健康づくり推進者等を兼務していても問題ありません。</t>
        </r>
      </text>
    </comment>
    <comment ref="U123" authorId="0" shapeId="0" xr:uid="{CD4AE8E1-7E28-4696-A93D-A99019589EAE}">
      <text>
        <r>
          <rPr>
            <sz val="14"/>
            <color indexed="81"/>
            <rFont val="HGPｺﾞｼｯｸM"/>
            <family val="3"/>
            <charset val="128"/>
          </rPr>
          <t>採点のポイント
　・担当部署ではなく担当者まで決めていることが必要です。
　・他の支店の健康づくり推進者等を兼務していても問題ありません。</t>
        </r>
      </text>
    </comment>
    <comment ref="D139" authorId="0" shapeId="0" xr:uid="{7118822D-78BE-4626-BC61-713465AE7307}">
      <text>
        <r>
          <rPr>
            <sz val="14"/>
            <color indexed="81"/>
            <rFont val="HGPｺﾞｼｯｸM"/>
            <family val="3"/>
            <charset val="128"/>
          </rPr>
          <t>採点基準　
５点　→　定期的に従業員が健康づくりに関する内容を話し合っていることが、下記書面等により確認できる。
　　〇会議録・議事録</t>
        </r>
      </text>
    </comment>
    <comment ref="U139" authorId="0" shapeId="0" xr:uid="{B76DEBAA-DB46-46AA-8463-FFAE176E1282}">
      <text>
        <r>
          <rPr>
            <sz val="14"/>
            <color indexed="81"/>
            <rFont val="HGPｺﾞｼｯｸM"/>
            <family val="3"/>
            <charset val="128"/>
          </rPr>
          <t>採点基準　
５点　→　定期的に従業員が健康づくりに関する内容を話し合っていることが、下記書面等により確認できる。
　　〇会議録・議事録</t>
        </r>
      </text>
    </comment>
    <comment ref="D141" authorId="0" shapeId="0" xr:uid="{C899022B-FC49-42DB-A4D3-345468D66D4D}">
      <text>
        <r>
          <rPr>
            <sz val="14"/>
            <color indexed="81"/>
            <rFont val="HGPｺﾞｼｯｸM"/>
            <family val="3"/>
            <charset val="128"/>
          </rPr>
          <t>採点のポイント
　・健康づくりを話し合う場に衛生委員会を活用することも可
　　※推奨：別途、健康づくり推進委員会等を行う</t>
        </r>
      </text>
    </comment>
    <comment ref="U141" authorId="0" shapeId="0" xr:uid="{EF40BDB8-8EDB-4129-A9EC-D7E612154AC4}">
      <text>
        <r>
          <rPr>
            <sz val="14"/>
            <color indexed="81"/>
            <rFont val="HGPｺﾞｼｯｸM"/>
            <family val="3"/>
            <charset val="128"/>
          </rPr>
          <t>採点のポイント
　・健康づくりを話し合う場に衛生委員会を活用することも可
　　※推奨：別途、健康づくり推進委員会等を行う</t>
        </r>
      </text>
    </comment>
    <comment ref="D154" authorId="0" shapeId="0" xr:uid="{30A23C9E-82E3-4179-BB24-23765CCBDA9E}">
      <text>
        <r>
          <rPr>
            <sz val="14"/>
            <color indexed="81"/>
            <rFont val="HGPｺﾞｼｯｸM"/>
            <family val="3"/>
            <charset val="128"/>
          </rPr>
          <t>採点基準　
５点　→　健康測定機器の設置を、下記書面等により確認できる。
　　〇会議録・議事録
　　〇設置の写真</t>
        </r>
      </text>
    </comment>
    <comment ref="U154" authorId="0" shapeId="0" xr:uid="{DF3192CE-76EB-4269-B34F-4B27652DD850}">
      <text>
        <r>
          <rPr>
            <sz val="14"/>
            <color indexed="81"/>
            <rFont val="HGPｺﾞｼｯｸM"/>
            <family val="3"/>
            <charset val="128"/>
          </rPr>
          <t>採点基準　
５点　→　健康測定機器の設置を、下記書面等により確認できる。
　　〇会議録・議事録
　　〇設置の写真</t>
        </r>
      </text>
    </comment>
    <comment ref="D156" authorId="0" shapeId="0" xr:uid="{836CDE6B-A593-43CE-AE50-81532FB58A39}">
      <text>
        <r>
          <rPr>
            <sz val="14"/>
            <color indexed="81"/>
            <rFont val="HGPｺﾞｼｯｸM"/>
            <family val="3"/>
            <charset val="128"/>
          </rPr>
          <t xml:space="preserve">採点のポイント
　・健康測定器であれば支店ごとに異なる種類の測定器の設置でも問題ありません。
　・体温計は有るだけでは非該当です。積極的に健康づくりに活用することの周知とセット
　・利用状況については問いませんが、設置したことのエビデンスとしては有効です。
</t>
        </r>
      </text>
    </comment>
    <comment ref="U156" authorId="0" shapeId="0" xr:uid="{00FE59E2-768D-41C1-934B-CDDB5F289507}">
      <text>
        <r>
          <rPr>
            <sz val="14"/>
            <color indexed="81"/>
            <rFont val="HGPｺﾞｼｯｸM"/>
            <family val="3"/>
            <charset val="128"/>
          </rPr>
          <t xml:space="preserve">採点のポイント
　・健康測定器であれば支店ごとに異なる種類の測定器の設置でも問題ありません。
　・体温計は有るだけでは非該当です。積極的に健康づくりに活用することの周知とセット
　・利用状況については問いませんが、設置したことのエビデンスとしては有効です。
</t>
        </r>
      </text>
    </comment>
    <comment ref="D171" authorId="0" shapeId="0" xr:uid="{91713F52-A1D3-41CF-9A2C-4F20DC21902A}">
      <text>
        <r>
          <rPr>
            <sz val="14"/>
            <color indexed="81"/>
            <rFont val="HGPｺﾞｼｯｸM"/>
            <family val="3"/>
            <charset val="128"/>
          </rPr>
          <t>採点基準　
３点　→　健康に関する課題・問題点が整理されており、一覧化されるなど明確になっていることを下記書面等により確認できる。
２点　→　健康に関する課題・問題点を、下記書面等より話し合っていると確認できるが、整理されておらず明確になっていない。
　　　 →　満点に該当する取組の取組期間が１カ月以上６カ月未満
　　〇計画書
　　〇会議録・議事録</t>
        </r>
      </text>
    </comment>
    <comment ref="U171" authorId="0" shapeId="0" xr:uid="{3E5E3497-C9EE-4159-8826-FACC93768485}">
      <text>
        <r>
          <rPr>
            <sz val="14"/>
            <color indexed="81"/>
            <rFont val="HGPｺﾞｼｯｸM"/>
            <family val="3"/>
            <charset val="128"/>
          </rPr>
          <t>採点基準　
３点　→　健康に関する課題・問題点が整理されており、一覧化されるなど明確になっていることを下記書面等により確認できる。
２点　→　健康に関する課題・問題点を、下記書面等より話し合っていると確認できるが、整理されておらず明確になっていない。
　　　 →　満点に該当する取組の取組期間が１カ月以上６カ月未満
　　〇計画書
　　〇会議録・議事録</t>
        </r>
      </text>
    </comment>
    <comment ref="D173" authorId="0" shapeId="0" xr:uid="{9DAB42F8-17AE-419A-9859-97D1BE8DF94D}">
      <text>
        <r>
          <rPr>
            <sz val="14"/>
            <color indexed="81"/>
            <rFont val="HGPｺﾞｼｯｸM"/>
            <family val="3"/>
            <charset val="128"/>
          </rPr>
          <t>採点のポイント
　・従業員から見て課題・問題点を認識できるように、議事録等でも明確に整理し記載しておくことで評価につながります。
　・課題・問題点は健康づくりの計画書とともに明らかにすることでも該当します。
　・健保組合からのスコアリングレポート等があるのみで、
    自社で全く課題・問題点の整理を行っていない場合は非該当となります。
　・衛生委員会での産業医の講和テーマは評価対象外です。
　・客観的に見て、健康づくりに関する課題・問題点が明確ではない場合は2点</t>
        </r>
      </text>
    </comment>
    <comment ref="U173" authorId="0" shapeId="0" xr:uid="{6C460D08-5FCA-43CE-BAED-69533F0657DE}">
      <text>
        <r>
          <rPr>
            <sz val="14"/>
            <color indexed="81"/>
            <rFont val="HGPｺﾞｼｯｸM"/>
            <family val="3"/>
            <charset val="128"/>
          </rPr>
          <t>採点のポイント
　・従業員から見て課題・問題点を認識できるように、議事録等でも明確に整理し記載しておくことで評価につながります。
　・課題・問題点は健康づくりの計画書とともに明らかにすることでも該当します。
　・健保組合からのスコアリングレポート等があるのみで、
    自社で全く課題・問題点の整理を行っていない場合は非該当となります。
　・衛生委員会での産業医の講和テーマは評価対象外です。
　・客観的に見て、健康づくりに関する課題・問題点が明確ではない場合は2点</t>
        </r>
      </text>
    </comment>
    <comment ref="D196" authorId="0" shapeId="0" xr:uid="{7D5FCD28-9877-4DD9-84F9-EE536E97094F}">
      <text>
        <r>
          <rPr>
            <sz val="14"/>
            <color indexed="81"/>
            <rFont val="HGPｺﾞｼｯｸM"/>
            <family val="3"/>
            <charset val="128"/>
          </rPr>
          <t>採点基準　
３点　→　健康づくりの目標・計画、またはスケジュール等が、下記書面等により明確になっている。
２点　→　健康づくりの目標・計画、またはスケジュール等を、下記書面等により話し合っていると確認できるが、
　　　　　　整理されておらず、明確になっていない。
　　　 →　満点に該当する取組の取組期間が１カ月以上６カ月未満
　　〇計画書　スケジュール表等
　　〇会議録・議事録</t>
        </r>
      </text>
    </comment>
    <comment ref="U196" authorId="0" shapeId="0" xr:uid="{D967D922-D1EF-4116-9128-5BE9AA10EA46}">
      <text>
        <r>
          <rPr>
            <sz val="14"/>
            <color indexed="81"/>
            <rFont val="HGPｺﾞｼｯｸM"/>
            <family val="3"/>
            <charset val="128"/>
          </rPr>
          <t>採点基準　
３点　→　健康づくりの目標・計画、またはスケジュール等が、下記書面等により明確になっている。
２点　→　健康づくりの目標・計画、またはスケジュール等を、下記書面等により話し合っていると確認できるが、
　　　　　　整理されておらず、明確になっていない。
　　　 →　満点に該当する取組の取組期間が１カ月以上６カ月未満
　　〇計画書　スケジュール表等
　　〇会議録・議事録</t>
        </r>
      </text>
    </comment>
    <comment ref="D198" authorId="0" shapeId="0" xr:uid="{F9F86BC7-E46D-4AAD-AE39-66C0D36EDD7D}">
      <text>
        <r>
          <rPr>
            <sz val="14"/>
            <color indexed="81"/>
            <rFont val="HGPｺﾞｼｯｸM"/>
            <family val="3"/>
            <charset val="128"/>
          </rPr>
          <t>採点のポイント
　・月毎のスケジュールのみではなく、目標・計画も設定されているかを確認する項目です。
　　具体的な数値目標を設定し、計画を策定しましょう。
　・安全衛生委員会の計画等を活用する場合は、安全に関する計画のみではなく、健康づくりについても
　計画されていることが必要となります。
　・客観的に見て、健康づくりの目標・計画、またはスケジュールが明確ではない場合は2点</t>
        </r>
      </text>
    </comment>
    <comment ref="U198" authorId="0" shapeId="0" xr:uid="{243C7545-8E68-44EB-A169-78C2A905EE16}">
      <text>
        <r>
          <rPr>
            <sz val="14"/>
            <color indexed="81"/>
            <rFont val="HGPｺﾞｼｯｸM"/>
            <family val="3"/>
            <charset val="128"/>
          </rPr>
          <t>採点のポイント
　・月毎のスケジュールのみではなく、目標・計画も設定されているかを確認する項目です。
　　具体的な数値目標を設定し、計画を策定しましょう。
　・安全衛生委員会の計画等を活用する場合は、安全に関する計画のみではなく、健康づくりについても
　計画されていることが必要となります。
　・客観的に見て、健康づくりの目標・計画、またはスケジュールが明確ではない場合は2点</t>
        </r>
      </text>
    </comment>
    <comment ref="D215" authorId="0" shapeId="0" xr:uid="{477FA9A0-E2AB-4D1D-8B08-E2BBF9AAEF86}">
      <text>
        <r>
          <rPr>
            <sz val="14"/>
            <color indexed="81"/>
            <rFont val="HGPｺﾞｼｯｸM"/>
            <family val="3"/>
            <charset val="128"/>
          </rPr>
          <t>採点基準　
３点　→　糖質の多い飲料、高カロリー飲料を飲み過ぎないような配慮、または取組を下記書面等により確認できる。
２点　→　満点に該当する取組の取組期間が１カ月以上６カ月未満
　　〇計画書
　　〇会議録・議事録
　　〇配布物・掲示物
　　〇セミナー等の実施資料
　　〇研修会等による教育の資料</t>
        </r>
      </text>
    </comment>
    <comment ref="U215" authorId="0" shapeId="0" xr:uid="{657A7279-3200-4CF7-8817-B66168BB49E4}">
      <text>
        <r>
          <rPr>
            <sz val="14"/>
            <color indexed="81"/>
            <rFont val="HGPｺﾞｼｯｸM"/>
            <family val="3"/>
            <charset val="128"/>
          </rPr>
          <t>採点基準　
３点　→　糖質の多い飲料、高カロリー飲料を飲み過ぎないような配慮、または取組を下記書面等により確認できる。
２点　→　満点に該当する取組の取組期間が１カ月以上６カ月未満
　　〇計画書
　　〇会議録・議事録
　　〇配布物・掲示物
　　〇セミナー等の実施資料
　　〇研修会等による教育の資料</t>
        </r>
      </text>
    </comment>
    <comment ref="D217" authorId="0" shapeId="0" xr:uid="{D355C78A-44B3-4565-88E6-23DC7E58D13F}">
      <text>
        <r>
          <rPr>
            <sz val="14"/>
            <color indexed="81"/>
            <rFont val="HGPｺﾞｼｯｸM"/>
            <family val="3"/>
            <charset val="128"/>
          </rPr>
          <t>採点のポイント
　・夏季の熱中症対策は採点対象外
　・飲酒・アルコール対策は採点対象外（質問⑫対象）
　・自販機メニューや自販機アプリ導入は目的が確認できない場合には非該当となります。
　・健保機関誌等のみの資料は自社での取組が確認できないため非該当となります。
　　周知を確認できる資料も併せてご提出ください。</t>
        </r>
      </text>
    </comment>
    <comment ref="U217" authorId="0" shapeId="0" xr:uid="{FB49C86D-BF1D-4E9D-BDC5-23BEE9DE85AE}">
      <text>
        <r>
          <rPr>
            <sz val="14"/>
            <color indexed="81"/>
            <rFont val="HGPｺﾞｼｯｸM"/>
            <family val="3"/>
            <charset val="128"/>
          </rPr>
          <t>採点のポイント
　・夏季の熱中症対策は採点対象外
　・飲酒・アルコール対策は採点対象外（質問⑫対象）
　・自販機メニューや自販機アプリ導入は目的が確認できない場合には非該当となります。
　・健保機関誌等のみの資料は自社での取組が確認できないため非該当となります。
　　周知を確認できる資料も併せてご提出ください。</t>
        </r>
      </text>
    </comment>
    <comment ref="C226" authorId="0" shapeId="0" xr:uid="{E1E558B7-7E9C-4673-BDBB-876BD23BAE69}">
      <text>
        <r>
          <rPr>
            <b/>
            <sz val="14"/>
            <color indexed="81"/>
            <rFont val="BIZ UDPゴシック"/>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T226" authorId="0" shapeId="0" xr:uid="{87474166-B204-47B9-BB59-D5E6545C8540}">
      <text>
        <r>
          <rPr>
            <b/>
            <sz val="14"/>
            <color indexed="81"/>
            <rFont val="BIZ UDPゴシック"/>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D235" authorId="0" shapeId="0" xr:uid="{8980E9B2-424E-449E-851F-2E007B29B20F}">
      <text>
        <r>
          <rPr>
            <sz val="14"/>
            <color indexed="81"/>
            <rFont val="HGPｺﾞｼｯｸM"/>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U235" authorId="0" shapeId="0" xr:uid="{FC24FD60-E8FA-4459-B19C-BFB309D83360}">
      <text>
        <r>
          <rPr>
            <sz val="14"/>
            <color indexed="81"/>
            <rFont val="HGPｺﾞｼｯｸM"/>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D237" authorId="0" shapeId="0" xr:uid="{4D3A4A7E-0B68-497B-8D09-0C89224BB0B2}">
      <text>
        <r>
          <rPr>
            <sz val="14"/>
            <color indexed="81"/>
            <rFont val="HGPｺﾞｼｯｸM"/>
            <family val="3"/>
            <charset val="128"/>
          </rPr>
          <t>採点のポイント
　・仕出し弁当、食堂があるだけでは取組として非該当（献立掲示だけも非該当）
　・年末年始等の時期的な飲酒・アルコール注意喚起は採点対象外
　・健保機関誌等のみの資料は自社での取組が確認できないため非該当となります。
　　周知を確認できる資料も併せてご提出ください。</t>
        </r>
      </text>
    </comment>
    <comment ref="U237" authorId="0" shapeId="0" xr:uid="{C2F7656E-C9B4-4332-9A37-3C8D93AADC90}">
      <text>
        <r>
          <rPr>
            <sz val="14"/>
            <color indexed="81"/>
            <rFont val="HGPｺﾞｼｯｸM"/>
            <family val="3"/>
            <charset val="128"/>
          </rPr>
          <t>採点のポイント
　・仕出し弁当、食堂があるだけでは取組として非該当（献立掲示だけも非該当）
　・年末年始等の時期的な飲酒・アルコール注意喚起は採点対象外
　・健保機関誌等のみの資料は自社での取組が確認できないため非該当となります。
　　周知を確認できる資料も併せてご提出ください。</t>
        </r>
      </text>
    </comment>
    <comment ref="D255" authorId="0" shapeId="0" xr:uid="{2282449A-98FA-4959-8C3E-670F8F17EF79}">
      <text>
        <r>
          <rPr>
            <sz val="14"/>
            <color indexed="81"/>
            <rFont val="HGPｺﾞｼｯｸM"/>
            <family val="3"/>
            <charset val="128"/>
          </rPr>
          <t>採点基準　
　３点　→　継続的に体操・ストレッチが実践されていることが、下記書面等により確認できる。
　２点　→　勧奨を右記書面等により確認できるが、継続的に体操・ストレッチが実践されていない、または実践は個人・グループの判断による。
　　　　 →　満点に該当する取組の取組期間が１カ月以上６カ月未満
　　〇計画書
　　〇会議録・議事録
　　〇配布物・掲示物
　　○実施時の写真、その他実施状況がわかるもの
　　〇セミナー等の実施資料</t>
        </r>
      </text>
    </comment>
    <comment ref="U255" authorId="0" shapeId="0" xr:uid="{CE6B1B56-9FFF-441C-9BEE-FA3981A1017A}">
      <text>
        <r>
          <rPr>
            <sz val="14"/>
            <color indexed="81"/>
            <rFont val="HGPｺﾞｼｯｸM"/>
            <family val="3"/>
            <charset val="128"/>
          </rPr>
          <t>採点基準　
　３点　→　継続的に体操・ストレッチが実践されていることが、下記書面等により確認できる。
　２点　→　勧奨を右記書面等により確認できるが、継続的に体操・ストレッチが実践されていない、または実践は個人・グループの判断による。
　　　　 →　満点に該当する取組の取組期間が１カ月以上６カ月未満
　　〇計画書
　　〇会議録・議事録
　　〇配布物・掲示物
　　○実施時の写真、その他実施状況がわかるもの
　　〇セミナー等の実施資料</t>
        </r>
      </text>
    </comment>
    <comment ref="D257" authorId="0" shapeId="0" xr:uid="{03B88D34-294A-44CF-8943-AEFB1A74127F}">
      <text>
        <r>
          <rPr>
            <sz val="14"/>
            <color indexed="81"/>
            <rFont val="HGPｺﾞｼｯｸM"/>
            <family val="3"/>
            <charset val="128"/>
          </rPr>
          <t>採点のポイント
　・継続的な実践が行われている場合のみが３点（満点）　頻度の目安：週１回
　・研修会・情報提供のみで、実践は任意、個人の判断等の場合は2点
　・参加率は評価に関係しません。(ただし、極端に低い場合は実践なしとなる場合もある）
　・定員のあるイベントの開催等は一部従業員の取組と評価するため2点となります。
　・健保機関誌等のみの資料は自社での取組が確認できないため非該当となります。
　　周知を確認できる資料も併せてご提出ください。</t>
        </r>
      </text>
    </comment>
    <comment ref="U257" authorId="0" shapeId="0" xr:uid="{DAF06551-E938-408E-A3F6-3697E8660798}">
      <text>
        <r>
          <rPr>
            <sz val="14"/>
            <color indexed="81"/>
            <rFont val="HGPｺﾞｼｯｸM"/>
            <family val="3"/>
            <charset val="128"/>
          </rPr>
          <t>採点のポイント
　・継続的な実践が行われている場合のみが３点（満点）　頻度の目安：週１回
　・研修会・情報提供のみで、実践は任意、個人の判断等の場合は2点
　・参加率は評価に関係しません。
　・定員のあるイベントの開催等は一部従業員の取組と評価するため2点となります。
　・健保機関誌等のみの資料は自社での取組が確認できないため非該当となります。
　　周知を確認できる資料も併せてご提出ください。</t>
        </r>
      </text>
    </comment>
    <comment ref="D278" authorId="0" shapeId="0" xr:uid="{F1B5AC02-FBA6-418B-816B-E59060599EC8}">
      <text>
        <r>
          <rPr>
            <sz val="14"/>
            <color indexed="81"/>
            <rFont val="HGPｺﾞｼｯｸM"/>
            <family val="3"/>
            <charset val="128"/>
          </rPr>
          <t>採点基準　
　３点　→　歩数（運動含む）を増やす取組を、下記書面等により確認できる。
　２点　→　満点に該当する取組の取組期間が１カ月以上６カ月未満
　　〇計画書
　　〇会議録・議事録
　　〇配布物・掲示物
　　〇セミナー等の実施資料</t>
        </r>
      </text>
    </comment>
    <comment ref="U278" authorId="0" shapeId="0" xr:uid="{FD02B42A-89DA-43C3-B388-942D7439264E}">
      <text>
        <r>
          <rPr>
            <sz val="14"/>
            <color indexed="81"/>
            <rFont val="HGPｺﾞｼｯｸM"/>
            <family val="3"/>
            <charset val="128"/>
          </rPr>
          <t>採点基準　
　３点　→　歩数（運動含む）を増やす取組を、下記書面等により確認できる。
　２点　→　満点に該当する取組の取組期間が１カ月以上６カ月未満
　　〇計画書
　　〇会議録・議事録
　　〇配布物・掲示物
　　〇セミナー等の実施資料</t>
        </r>
      </text>
    </comment>
    <comment ref="D280" authorId="0" shapeId="0" xr:uid="{910E85DE-1275-4583-A3AA-AC458205511B}">
      <text>
        <r>
          <rPr>
            <sz val="14"/>
            <color indexed="81"/>
            <rFont val="HGPｺﾞｼｯｸM"/>
            <family val="3"/>
            <charset val="128"/>
          </rPr>
          <t>採点のポイント
　・健康保険組合のイベントの単なる周知は非該当
　・健保機関誌等のみの資料は自社での取組が確認できないため非該当となります。
　　周知を確認できる資料も併せてご提出ください。</t>
        </r>
      </text>
    </comment>
    <comment ref="U280" authorId="0" shapeId="0" xr:uid="{0F32B1CA-1117-44E3-9F88-77631F0125D6}">
      <text>
        <r>
          <rPr>
            <sz val="14"/>
            <color indexed="81"/>
            <rFont val="HGPｺﾞｼｯｸM"/>
            <family val="3"/>
            <charset val="128"/>
          </rPr>
          <t>採点のポイント
　・健康保険組合のイベントの単なる周知は非該当
　・健保機関誌等のみの資料は自社での取組が確認できないため非該当となります。
　　周知を確認できる資料も併せてご提出ください。</t>
        </r>
      </text>
    </comment>
    <comment ref="T289" authorId="0" shapeId="0" xr:uid="{F1CA41E2-CC28-4B64-9970-D6D46A1ECAE7}">
      <text>
        <r>
          <rPr>
            <b/>
            <sz val="14"/>
            <color indexed="81"/>
            <rFont val="BIZ UDPゴシック"/>
            <family val="3"/>
            <charset val="128"/>
          </rPr>
          <t>採点基準
　３点　→　たばこの害（喫煙・受動喫煙等）がもたらす健康被害を、下記書面等により、周知していることが確認できる。
　２点　→　満点に該当する取組の取組期間が１カ月以上６カ月未満
　　〇配布物・掲示物
　　〇セミナー等の実施資料
　　〇研修会等による教育の資料</t>
        </r>
      </text>
    </comment>
    <comment ref="D298" authorId="0" shapeId="0" xr:uid="{6285E3BB-CE1F-456C-B0AB-541308BE787D}">
      <text>
        <r>
          <rPr>
            <sz val="14"/>
            <color indexed="81"/>
            <rFont val="HGPｺﾞｼｯｸM"/>
            <family val="3"/>
            <charset val="128"/>
          </rPr>
          <t>採点基準　
　３点　→　たばこの害（喫煙・受動喫煙等）がもたらす健康被害を、下記書面等により、周知していることが確認できる。
　２点　→　満点に該当する取組の取組期間が１カ月以上６カ月未満
　　〇配布物・掲示物
　　〇セミナー等の実施資料
　　〇研修会等による教育の資料</t>
        </r>
      </text>
    </comment>
    <comment ref="U298" authorId="0" shapeId="0" xr:uid="{CD183422-ED15-4EC0-B5E2-E71D2D825029}">
      <text>
        <r>
          <rPr>
            <sz val="14"/>
            <color indexed="81"/>
            <rFont val="HGPｺﾞｼｯｸM"/>
            <family val="3"/>
            <charset val="128"/>
          </rPr>
          <t>採点基準　
　３点　→　たばこの害（喫煙・受動喫煙等）がもたらす健康被害を、下記書面等により、周知していることが確認できる。
　２点　→　満点に該当する取組の取組期間が１カ月以上６カ月未満
　　〇配布物・掲示物
　　〇セミナー等の実施資料
　　〇研修会等による教育の資料</t>
        </r>
      </text>
    </comment>
    <comment ref="D300" authorId="0" shapeId="0" xr:uid="{66945C97-6DAA-49C5-ADC2-B5ADF62BCD66}">
      <text>
        <r>
          <rPr>
            <sz val="14"/>
            <color indexed="81"/>
            <rFont val="HGPｺﾞｼｯｸM"/>
            <family val="3"/>
            <charset val="128"/>
          </rPr>
          <t>採点のポイント
　・たばこの害は、喫煙者のみならず禁煙者にも周知が必要
　・健保機関誌等のみの資料は自社での取組が確認できないため非該当となります。　　　
　　周知を確認できる資料も併せてご提出ください。
　・喫煙室のみのポスター掲示は一部従業員の取組となり減点対象です。</t>
        </r>
      </text>
    </comment>
    <comment ref="U300" authorId="0" shapeId="0" xr:uid="{9688DE5D-560B-4E63-B198-38106E59FC5B}">
      <text>
        <r>
          <rPr>
            <sz val="14"/>
            <color indexed="81"/>
            <rFont val="HGPｺﾞｼｯｸM"/>
            <family val="3"/>
            <charset val="128"/>
          </rPr>
          <t>採点のポイント
　・たばこの害は、喫煙者のみならず禁煙者にも周知が必要
　・健保機関誌等のみの資料は自社での取組が確認できないため非該当となります。　　　
　　周知を確認できる資料も併せてご提出ください。
　・喫煙室のみのポスター掲示は一部従業員の取組となり減点対象です。</t>
        </r>
      </text>
    </comment>
    <comment ref="C308" authorId="0" shapeId="0" xr:uid="{DB1C6463-B295-402B-AD43-E963AB152997}">
      <text>
        <r>
          <rPr>
            <b/>
            <sz val="14"/>
            <color indexed="81"/>
            <rFont val="BIZ UDPゴシック"/>
            <family val="3"/>
            <charset val="128"/>
          </rPr>
          <t>採点基準
　　【第一種施設（学校、病院、児童福祉施設）】
　３点　→　屋内、屋外とも喫煙室・喫煙所が設置されておらず、かつ勤務時間内禁煙を行っている。
　　　　　　文書や掲示による周知などを行い、屋外に喫煙室・喫煙所が設置されており、勤務時間内禁煙あるいは
　　　　　　分煙している。
　２点　→　屋外に喫煙室・喫煙所が設置されているが、文書や掲示による周知がされていない。
　　　　→　満点に該当する取組の取組期間が１カ月以上６カ月未満
　　【第二種施設（事務所、飲食店、宿泊施設等）】
　３点　→　屋内、屋外とも喫煙室・喫煙所が設置されておらず、かつ勤務時間内禁煙をおこなっている。
　　　　　　文書や掲示による周知などを行い、屋内または屋外に喫煙室・喫煙所が設置されており、勤務時間内禁煙
　　　　　　あるいは分煙している。
　２点　→　屋内・屋外ともまたはどちらか一方に喫煙室・喫煙所が設置されているが、文書や掲示による周知がされて
　　　　　　いない。
　　　　→　満点に該当する取組の取組期間が１カ月以上６カ月未満
　　上記を、下記書面等により確認できる。
　　〇会議録・議事録
　　〇勤務時間内禁煙に関する規定・ルール等
　　〇入居ビルの規程
　　〇喫煙室・喫煙所の写真、その他設置状況わかるもの
　【第一種、第二種施設共通】
　　入居ビルが受動喫煙対策を講じていない場合、１法人として講じていることを評価する。
　１点　→　禁煙や分煙対策として、喫煙室等を設置せず、アイコス等電子タバコへの移行を行っている。
　　　　→　喫煙室・喫煙所の設置場所が不適当。</t>
        </r>
      </text>
    </comment>
    <comment ref="T308" authorId="0" shapeId="0" xr:uid="{E14F7576-CB69-455D-B5BE-4543CAAEEB6E}">
      <text>
        <r>
          <rPr>
            <b/>
            <sz val="14"/>
            <color indexed="81"/>
            <rFont val="BIZ UDPゴシック"/>
            <family val="3"/>
            <charset val="128"/>
          </rPr>
          <t>採点基準
　　【第一種施設（学校、病院、児童福祉施設）】
　３点　→　屋内、屋外とも喫煙室・喫煙所が設置されておらず、かつ勤務時間内禁煙を行っている。
　　　　　　文書や掲示による周知などを行い、屋外に喫煙室・喫煙所が設置されており、勤務時間内禁煙あるいは
　　　　　　分煙している。
　２点　→　屋外に喫煙室・喫煙所が設置されているが、文書や掲示による周知がされていない。
　　　　→　満点に該当する取組の取組期間が１カ月以上６カ月未満
　　【第二種施設（事務所、飲食店、宿泊施設等）】
　３点　→　屋内、屋外とも喫煙室・喫煙所が設置されておらず、かつ勤務時間内禁煙をおこなっている。
　　　　　　文書や掲示による周知などを行い、屋内または屋外に喫煙室・喫煙所が設置されており、勤務時間内禁煙
　　　　　　あるいは分煙している。
　２点　→　屋内・屋外ともまたはどちらか一方に喫煙室・喫煙所が設置されているが、文書や掲示による周知がされて
　　　　　　いない。
　　　　→　満点に該当する取組の取組期間が１カ月以上６カ月未満
　　上記を、下記書面等により確認できる。
　　〇会議録・議事録
　　〇勤務時間内禁煙に関する規定・ルール等
　　〇入居ビルの規程
　　〇喫煙室・喫煙所の写真、その他設置状況わかるもの
　【第一種、第二種施設共通】
　　入居ビルが受動喫煙対策を講じていない場合、１法人として講じていることを評価する。
　１点　→　禁煙や分煙対策として、喫煙室等を設置せず、アイコス等電子タバコへの移行を行っている。
　　　　→　喫煙室・喫煙所の設置場所が不適当。</t>
        </r>
      </text>
    </comment>
    <comment ref="D317" authorId="0" shapeId="0" xr:uid="{5CA697CA-9263-4A52-9450-CA94E117547D}">
      <text>
        <r>
          <rPr>
            <sz val="14"/>
            <color indexed="81"/>
            <rFont val="HGPｺﾞｼｯｸM"/>
            <family val="3"/>
            <charset val="128"/>
          </rPr>
          <t>採点基準　
　　　【第一種施設（学校、病院、児童福祉施設）】
　３点　→　屋内、屋外とも喫煙室・喫煙所が設置されておらず、かつ勤務時間内禁煙を行っている。
　　　　　　文書や掲示による周知などを行い、屋外に喫煙室・喫煙所が設置されており、勤務時間内禁煙あるいは
　　　　　　分煙している。
　２点　→　屋外に喫煙室・喫煙所が設置されているが、文書や掲示による周知がされていない。
　　　　→　満点に該当する取組の取組期間が１カ月以上６カ月未満
　　【第二種施設（事務所、飲食店、宿泊施設等）】
　３点　→　屋内、屋外とも喫煙室・喫煙所が設置されておらず、かつ勤務時間内禁煙をおこなっている。
　　　　　　文書や掲示による周知などを行い、屋内または屋外に喫煙室・喫煙所が設置されており、勤務時間内禁煙
　　　　　　あるいは分煙している。
　２点　→　屋内・屋外ともまたはどちらか一方に喫煙室・喫煙所が設置されているが、文書や掲示による周知がされて
　　　　　　いない。
　　　　→　満点に該当する取組の取組期間が１カ月以上６カ月未満
　　上記を、下記書面等により確認できる。
　　〇会議録・議事録
　　〇勤務時間内禁煙に関する規定・ルール等
　　〇入居ビルの規程
　　〇喫煙室・喫煙所の写真、その他設置状況わかるもの
　【第一種、第二種施設共通】
　　入居ビルが受動喫煙対策を講じていない場合、１法人として講じていることを評価する。
　１点　→　禁煙や分煙対策として、喫煙室等を設置せず、アイコス等電子タバコへの移行を行っている。
　　　　→　喫煙室・喫煙所の設置場所が不適当。</t>
        </r>
      </text>
    </comment>
    <comment ref="U317" authorId="0" shapeId="0" xr:uid="{109A2FDD-5B97-403F-A4CE-642297721A36}">
      <text>
        <r>
          <rPr>
            <sz val="14"/>
            <color indexed="81"/>
            <rFont val="HGPｺﾞｼｯｸM"/>
            <family val="3"/>
            <charset val="128"/>
          </rPr>
          <t>採点基準　
　　　【第一種施設（学校、病院、児童福祉施設）】
　３点　→　屋内、屋外とも喫煙室・喫煙所が設置されておらず、かつ勤務時間内禁煙を行っている。
　　　　　　文書や掲示による周知などを行い、屋外に喫煙室・喫煙所が設置されており、勤務時間内禁煙あるいは
　　　　　　分煙している。
　２点　→　屋外に喫煙室・喫煙所が設置されているが、文書や掲示による周知がされていない。
　　　　→　満点に該当する取組の取組期間が１カ月以上６カ月未満
　　【第二種施設（事務所、飲食店、宿泊施設等）】
　３点　→　屋内、屋外とも喫煙室・喫煙所が設置されておらず、かつ勤務時間内禁煙をおこなっている。
　　　　　　文書や掲示による周知などを行い、屋内または屋外に喫煙室・喫煙所が設置されており、勤務時間内禁煙
　　　　　　あるいは分煙している。
　２点　→　屋内・屋外ともまたはどちらか一方に喫煙室・喫煙所が設置されているが、文書や掲示による周知がされて
　　　　　　いない。
　　　　→　満点に該当する取組の取組期間が１カ月以上６カ月未満
　　上記を、下記書面等により確認できる。
　　〇会議録・議事録
　　〇勤務時間内禁煙に関する規定・ルール等
　　〇入居ビルの規程
　　〇喫煙室・喫煙所の写真、その他設置状況わかるもの
　【第一種、第二種施設共通】
　　入居ビルが受動喫煙対策を講じていない場合、１法人として講じていることを評価する。
　１点　→　禁煙や分煙対策として、喫煙室等を設置せず、アイコス等電子タバコへの移行を行っている。
　　　　→　喫煙室・喫煙所の設置場所が不適当。</t>
        </r>
      </text>
    </comment>
    <comment ref="D319" authorId="0" shapeId="0" xr:uid="{B16CBF3C-C974-437C-88B0-6BB16418352C}">
      <text>
        <r>
          <rPr>
            <sz val="14"/>
            <color indexed="81"/>
            <rFont val="HGPｺﾞｼｯｸM"/>
            <family val="3"/>
            <charset val="128"/>
          </rPr>
          <t>採点のポイント
　・喫煙室・喫煙所は、設置場所が不適当（受動喫煙の恐れあり）な場所が1か所でもあった場合は非該当（1点）
　・受動喫煙防止用ポスター掲示の場合、喫煙室内掲示のみでは一部従業員への周知となり減点
　・設置不適当となる例：出入口、非常階段、自販機、駐車場、駐輪場付近へ灰皿を設置している場合等、客観的にみて受動喫煙の恐れがある場合</t>
        </r>
      </text>
    </comment>
    <comment ref="U319" authorId="0" shapeId="0" xr:uid="{628E5ADA-4119-4FD2-A2E5-9C9EFD89F390}">
      <text>
        <r>
          <rPr>
            <sz val="14"/>
            <color indexed="81"/>
            <rFont val="HGPｺﾞｼｯｸM"/>
            <family val="3"/>
            <charset val="128"/>
          </rPr>
          <t>採点のポイント
　・喫煙室・喫煙所は、設置場所が不適当（受動喫煙の恐れあり）な場所が1か所でもあった場合は非該当（1点）
　・受動喫煙防止用ポスター掲示の場合、喫煙室内掲示のみでは一部従業員への周知となり減点
　・設置不適当となる例：出入口、非常階段、自販機、駐車場、駐輪場付近へ灰皿を設置している場合等、客観的にみて受動喫煙の恐れがある場合</t>
        </r>
      </text>
    </comment>
    <comment ref="C328" authorId="0" shapeId="0" xr:uid="{ADC92F4F-7908-4D1C-8FD4-8B7D2CC4CD5D}">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T328" authorId="0" shapeId="0" xr:uid="{BAA73C89-732E-4B4F-A122-46AD07659E4D}">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D337" authorId="0" shapeId="0" xr:uid="{F87E75CE-DDF8-47A0-A07C-88D3467AB20E}">
      <text>
        <r>
          <rPr>
            <sz val="14"/>
            <color indexed="81"/>
            <rFont val="HGPｺﾞｼｯｸM"/>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U337" authorId="0" shapeId="0" xr:uid="{BC5B0810-48ED-4839-8DEC-797E2024A003}">
      <text>
        <r>
          <rPr>
            <sz val="14"/>
            <color indexed="81"/>
            <rFont val="HGPｺﾞｼｯｸM"/>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D339" authorId="0" shapeId="0" xr:uid="{C16094E9-7776-4E5A-BE83-1271DAA46F8C}">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・ハラスメントに特化している研修は減点対象です。
　・ラインケア研修のみの場合には2点となります。</t>
        </r>
      </text>
    </comment>
    <comment ref="U339" authorId="0" shapeId="0" xr:uid="{98ACFE15-9498-4E06-BA36-2CBB087E5BC0}">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・ハラスメントに特化している研修は減点対象です。
　・ラインケア研修のみの場合には2点となります。</t>
        </r>
      </text>
    </comment>
    <comment ref="D359" authorId="0" shapeId="0" xr:uid="{4FA400A7-F88B-47A5-A71C-F4B3208030A4}">
      <text>
        <r>
          <rPr>
            <sz val="14"/>
            <color indexed="81"/>
            <rFont val="HGPｺﾞｼｯｸM"/>
            <family val="3"/>
            <charset val="128"/>
          </rPr>
          <t>採点基準　
　３点　→　社内、または社外に常設の心の健康に関する相談窓口を設置し、周知できていることが下記書面等により確認できる。
　２点　→　社内または社外に心の健康に関する相談窓口を設置しているが周知されていない
　　　　→　満点に該当する取組の取組期間が１カ月以上６カ月未満
　　〇会議録・議事録
　　〇配布物・掲示物</t>
        </r>
      </text>
    </comment>
    <comment ref="U359" authorId="0" shapeId="0" xr:uid="{3EE3F939-EA03-4B59-8902-D7049AF61327}">
      <text>
        <r>
          <rPr>
            <sz val="14"/>
            <color indexed="81"/>
            <rFont val="HGPｺﾞｼｯｸM"/>
            <family val="3"/>
            <charset val="128"/>
          </rPr>
          <t>採点基準　
　３点　→　社内、または社外に常設の心の健康に関する相談窓口を設置し、周知できていることが下記書面等により確認できる。
　２点　→　社内または社外に心の健康に関する相談窓口を設置しているが周知されていない
　　　　→　満点に該当する取組の取組期間が１カ月以上６カ月未満
　　〇会議録・議事録
　　〇配布物・掲示物</t>
        </r>
      </text>
    </comment>
    <comment ref="D361" authorId="0" shapeId="0" xr:uid="{EA165F89-EC8F-400F-8913-7CC89FA26EEC}">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・総務部が産業医への相談を予約する等、直接相談できない窓口は評価対象外です。
　・月１回の産業医面談日等での相談は対象外です。 
　・ハラスメント相談窓口のみ設置され、他にメンタルヘルス相談窓口の設置がない場合は減点対象となります。
　・外部相談窓口の設置は、周知されていなければ設置と認められません。</t>
        </r>
      </text>
    </comment>
    <comment ref="U361" authorId="0" shapeId="0" xr:uid="{7A22B50B-3E77-4825-97A9-CEAAFF0ED288}">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・総務部が産業医への相談を予約する等、直接相談できない窓口は評価対象外です。
　・月１回の産業医面談日等での相談は対象外です。
　・ハラスメント相談窓口のみ設置され、他にメンタルヘルス相談窓口の設置がない場合は減点対象となります。
　・外部相談窓口の設置は、周知されていなければ設置と認められません。</t>
        </r>
      </text>
    </comment>
  </commentList>
</comments>
</file>

<file path=xl/sharedStrings.xml><?xml version="1.0" encoding="utf-8"?>
<sst xmlns="http://schemas.openxmlformats.org/spreadsheetml/2006/main" count="3421" uniqueCount="820">
  <si>
    <t>取組
分野</t>
    <rPh sb="0" eb="2">
      <t>トリクミ</t>
    </rPh>
    <rPh sb="3" eb="5">
      <t>ブンヤ</t>
    </rPh>
    <phoneticPr fontId="6"/>
  </si>
  <si>
    <t>点</t>
    <rPh sb="0" eb="1">
      <t>テン</t>
    </rPh>
    <phoneticPr fontId="6"/>
  </si>
  <si>
    <t>☑</t>
  </si>
  <si>
    <t>□</t>
  </si>
  <si>
    <t>健診　等</t>
    <rPh sb="0" eb="2">
      <t>ケンシン</t>
    </rPh>
    <rPh sb="3" eb="4">
      <t>トウ</t>
    </rPh>
    <phoneticPr fontId="5"/>
  </si>
  <si>
    <t>ミーティング・会議名</t>
    <rPh sb="7" eb="10">
      <t>カイギメイ</t>
    </rPh>
    <phoneticPr fontId="5"/>
  </si>
  <si>
    <t>職場の「食」</t>
    <phoneticPr fontId="5"/>
  </si>
  <si>
    <t>セミナー・研修会の開催、情報提供の実施</t>
    <rPh sb="5" eb="7">
      <t>ケンシュウ</t>
    </rPh>
    <rPh sb="7" eb="8">
      <t>カイ</t>
    </rPh>
    <rPh sb="9" eb="11">
      <t>カイサイ</t>
    </rPh>
    <rPh sb="12" eb="16">
      <t>ジョウホウテイキョウ</t>
    </rPh>
    <rPh sb="17" eb="19">
      <t>ジッシ</t>
    </rPh>
    <phoneticPr fontId="5"/>
  </si>
  <si>
    <t>職場の「運動」</t>
    <phoneticPr fontId="5"/>
  </si>
  <si>
    <t>職場の「禁煙」</t>
    <phoneticPr fontId="5"/>
  </si>
  <si>
    <t>「心の健康」</t>
    <phoneticPr fontId="5"/>
  </si>
  <si>
    <t>従業員の皆様は健診を100％受診していますか？</t>
    <phoneticPr fontId="6"/>
  </si>
  <si>
    <t>40歳以上の従業員の健診結果を、健康保険組合へ提供していますか？</t>
    <phoneticPr fontId="6"/>
  </si>
  <si>
    <t>健康づくりのための職場環境</t>
    <phoneticPr fontId="5"/>
  </si>
  <si>
    <t>③</t>
    <phoneticPr fontId="5"/>
  </si>
  <si>
    <t>⑤</t>
    <phoneticPr fontId="5"/>
  </si>
  <si>
    <t>⑦</t>
    <phoneticPr fontId="5"/>
  </si>
  <si>
    <t>⑧</t>
    <phoneticPr fontId="5"/>
  </si>
  <si>
    <t>⑨</t>
    <phoneticPr fontId="5"/>
  </si>
  <si>
    <t>⑩</t>
    <phoneticPr fontId="5"/>
  </si>
  <si>
    <t>-</t>
    <phoneticPr fontId="5"/>
  </si>
  <si>
    <t>健診の必要性を従業員へ周知していますか？</t>
    <phoneticPr fontId="5"/>
  </si>
  <si>
    <t>取組期間１ヵ月未満</t>
    <rPh sb="0" eb="4">
      <t>トリクミキカン</t>
    </rPh>
    <rPh sb="6" eb="9">
      <t>ゲツミマン</t>
    </rPh>
    <phoneticPr fontId="5"/>
  </si>
  <si>
    <t>気になることを相談できる職場の雰囲気を作っていますか？</t>
    <phoneticPr fontId="5"/>
  </si>
  <si>
    <t>従業員の心の健康に関する取組みをしていますか？</t>
  </si>
  <si>
    <t>受動喫煙防止策を講じていますか？</t>
    <phoneticPr fontId="5"/>
  </si>
  <si>
    <t>従業員にたばこの害について周知活動をしていますか？</t>
    <phoneticPr fontId="5"/>
  </si>
  <si>
    <t>階段の活用など歩数を増やす工夫をしていますか？</t>
    <phoneticPr fontId="5"/>
  </si>
  <si>
    <t>業務中などに体操やストレッチを取り入れていますか？</t>
    <phoneticPr fontId="5"/>
  </si>
  <si>
    <t>従業員の日頃の食生活が乱れないような取組みを行っていますか？</t>
  </si>
  <si>
    <t>健診の結果、特定保健指導となった該当者は、特定保健指導を受けてますか？</t>
    <phoneticPr fontId="5"/>
  </si>
  <si>
    <t>健康づくりを担当する担当者を決めていますか？</t>
    <phoneticPr fontId="5"/>
  </si>
  <si>
    <t>従業員の日頃の飲み物に気を付けていますか？</t>
    <phoneticPr fontId="5"/>
  </si>
  <si>
    <t>従業員が健康づくりを話し合える場はありますか？</t>
    <phoneticPr fontId="5"/>
  </si>
  <si>
    <t>健康づくりの目標・計画・進捗管理を行っていますか？</t>
    <phoneticPr fontId="5"/>
  </si>
  <si>
    <t>職場の健康課題を考えたり問題の整理を行っていますか？</t>
    <phoneticPr fontId="5"/>
  </si>
  <si>
    <t>健康測定機器等を設置していますか？</t>
    <phoneticPr fontId="5"/>
  </si>
  <si>
    <t>①</t>
  </si>
  <si>
    <t>②</t>
  </si>
  <si>
    <t>④</t>
  </si>
  <si>
    <t>⑥</t>
  </si>
  <si>
    <t>⑪</t>
  </si>
  <si>
    <t>⑫</t>
  </si>
  <si>
    <t>⑬</t>
  </si>
  <si>
    <t>⑭</t>
  </si>
  <si>
    <t>⑮</t>
  </si>
  <si>
    <t>⑯</t>
  </si>
  <si>
    <t>⑰</t>
  </si>
  <si>
    <t>⑱</t>
  </si>
  <si>
    <t>未実施の事業所（支店・営業所等）有</t>
  </si>
  <si>
    <t>‐</t>
    <phoneticPr fontId="5"/>
  </si>
  <si>
    <t>取組（周知）期間が６ヶ月未満</t>
    <rPh sb="0" eb="2">
      <t>トリク</t>
    </rPh>
    <rPh sb="3" eb="5">
      <t>シュウチ</t>
    </rPh>
    <rPh sb="6" eb="8">
      <t>キカン</t>
    </rPh>
    <rPh sb="11" eb="12">
      <t>ゲツ</t>
    </rPh>
    <rPh sb="12" eb="14">
      <t>ミマン</t>
    </rPh>
    <phoneticPr fontId="3"/>
  </si>
  <si>
    <t>取組内容（周知）が不十分、または明確に確認出来ないため</t>
  </si>
  <si>
    <t>取組内容（周知）が不十分、または明確に確認出来ないため（点数は前回に同じ）</t>
  </si>
  <si>
    <t>未実施、または取組みが確認できないため（点数は前回に同じ）</t>
  </si>
  <si>
    <t>取組（周知）期間が６ヶ月未満（点数は前回に同じ）</t>
  </si>
  <si>
    <t>管理職研修のみのため</t>
  </si>
  <si>
    <t>ハラスメント関連のみの取組のため</t>
    <rPh sb="11" eb="13">
      <t>トリクミ</t>
    </rPh>
    <phoneticPr fontId="5"/>
  </si>
  <si>
    <t>ハラスメント窓口のみ</t>
    <phoneticPr fontId="5"/>
  </si>
  <si>
    <t>朝礼での声掛けのみのため</t>
    <phoneticPr fontId="5"/>
  </si>
  <si>
    <t>未実施の事業所（支店・営業所等）有</t>
    <phoneticPr fontId="5"/>
  </si>
  <si>
    <t>加点・減点理由</t>
    <phoneticPr fontId="5"/>
  </si>
  <si>
    <t>④</t>
    <phoneticPr fontId="6"/>
  </si>
  <si>
    <t>①</t>
    <phoneticPr fontId="6"/>
  </si>
  <si>
    <t>②</t>
    <phoneticPr fontId="6"/>
  </si>
  <si>
    <t>③</t>
    <phoneticPr fontId="6"/>
  </si>
  <si>
    <t>⑤</t>
    <phoneticPr fontId="6"/>
  </si>
  <si>
    <t>⑥</t>
    <phoneticPr fontId="6"/>
  </si>
  <si>
    <t>⑦</t>
    <phoneticPr fontId="6"/>
  </si>
  <si>
    <t>⑧</t>
    <phoneticPr fontId="6"/>
  </si>
  <si>
    <t>⑨</t>
    <phoneticPr fontId="6"/>
  </si>
  <si>
    <t>⑩</t>
    <phoneticPr fontId="6"/>
  </si>
  <si>
    <t>⑪</t>
    <phoneticPr fontId="6"/>
  </si>
  <si>
    <t>⑫</t>
    <phoneticPr fontId="6"/>
  </si>
  <si>
    <t>⑬</t>
    <phoneticPr fontId="5"/>
  </si>
  <si>
    <t>⑱</t>
    <phoneticPr fontId="6"/>
  </si>
  <si>
    <t>⑰</t>
    <phoneticPr fontId="6"/>
  </si>
  <si>
    <t>⑯</t>
    <phoneticPr fontId="6"/>
  </si>
  <si>
    <t>⑮</t>
    <phoneticPr fontId="5"/>
  </si>
  <si>
    <t>⑭</t>
    <phoneticPr fontId="6"/>
  </si>
  <si>
    <t>全事業場・全従業員を対象</t>
    <rPh sb="0" eb="3">
      <t>ゼンジギョウ</t>
    </rPh>
    <rPh sb="3" eb="4">
      <t>バ</t>
    </rPh>
    <rPh sb="5" eb="9">
      <t>ゼンジュウギョウイン</t>
    </rPh>
    <rPh sb="10" eb="12">
      <t>タイショウ</t>
    </rPh>
    <phoneticPr fontId="5"/>
  </si>
  <si>
    <t>一部の事業場・一部の従業員を対象</t>
    <rPh sb="7" eb="9">
      <t>イチブ</t>
    </rPh>
    <rPh sb="10" eb="13">
      <t>ジュウギョウイン</t>
    </rPh>
    <rPh sb="14" eb="16">
      <t>タイショウ</t>
    </rPh>
    <phoneticPr fontId="5"/>
  </si>
  <si>
    <t>■実施場所・実施対象者</t>
    <rPh sb="1" eb="5">
      <t>ジッシバショ</t>
    </rPh>
    <rPh sb="6" eb="11">
      <t>ジッシタイショウシャ</t>
    </rPh>
    <phoneticPr fontId="5"/>
  </si>
  <si>
    <t>取組期間6ヵ月未満</t>
    <rPh sb="0" eb="4">
      <t>トリクミキカン</t>
    </rPh>
    <rPh sb="6" eb="9">
      <t>ゲツミマン</t>
    </rPh>
    <phoneticPr fontId="5"/>
  </si>
  <si>
    <t>健診結果が「要医療」など再度検査が必要な人に受診を勧めてますか？</t>
    <phoneticPr fontId="5"/>
  </si>
  <si>
    <t>取組期間6ヵ月以上</t>
    <rPh sb="0" eb="4">
      <t>トリクミキカン</t>
    </rPh>
    <rPh sb="7" eb="9">
      <t>イジョウ</t>
    </rPh>
    <phoneticPr fontId="5"/>
  </si>
  <si>
    <t>■取組状況</t>
    <rPh sb="1" eb="5">
      <t>トリクミジョウキョウ</t>
    </rPh>
    <phoneticPr fontId="5"/>
  </si>
  <si>
    <t>→取組の開始年月</t>
    <rPh sb="1" eb="3">
      <t>トリクミ</t>
    </rPh>
    <rPh sb="4" eb="6">
      <t>カイシ</t>
    </rPh>
    <rPh sb="6" eb="8">
      <t>ネンゲツ</t>
    </rPh>
    <phoneticPr fontId="5"/>
  </si>
  <si>
    <t>■その他記入欄（取組の補足説明等）</t>
    <phoneticPr fontId="5"/>
  </si>
  <si>
    <t>体温計（健康のために利用すること周知あり）</t>
    <rPh sb="0" eb="3">
      <t>タイオンケイ</t>
    </rPh>
    <rPh sb="4" eb="6">
      <t>ケンコウ</t>
    </rPh>
    <rPh sb="10" eb="12">
      <t>リヨウ</t>
    </rPh>
    <rPh sb="16" eb="18">
      <t>シュウチ</t>
    </rPh>
    <phoneticPr fontId="5"/>
  </si>
  <si>
    <t>血圧計、体組成計、心電図、自立式非接触型体温計・サーマルカメラ等</t>
    <rPh sb="0" eb="3">
      <t>ケツアツケイ</t>
    </rPh>
    <rPh sb="4" eb="8">
      <t>タイソセイケイ</t>
    </rPh>
    <rPh sb="9" eb="12">
      <t>シンデンズ</t>
    </rPh>
    <rPh sb="13" eb="15">
      <t>ジリツ</t>
    </rPh>
    <rPh sb="15" eb="16">
      <t>シキ</t>
    </rPh>
    <rPh sb="16" eb="17">
      <t>ヒ</t>
    </rPh>
    <rPh sb="17" eb="19">
      <t>セッショク</t>
    </rPh>
    <rPh sb="19" eb="20">
      <t>ガタ</t>
    </rPh>
    <rPh sb="20" eb="23">
      <t>タイオンケイ</t>
    </rPh>
    <rPh sb="31" eb="32">
      <t>トウ</t>
    </rPh>
    <phoneticPr fontId="5"/>
  </si>
  <si>
    <t>回</t>
    <rPh sb="0" eb="1">
      <t>カイ</t>
    </rPh>
    <phoneticPr fontId="5"/>
  </si>
  <si>
    <t>■実施場所・実施対象者(必須）</t>
    <rPh sb="1" eb="5">
      <t>ジッシバショ</t>
    </rPh>
    <rPh sb="6" eb="11">
      <t>ジッシタイショウシャ</t>
    </rPh>
    <rPh sb="12" eb="14">
      <t>ヒッス</t>
    </rPh>
    <phoneticPr fontId="5"/>
  </si>
  <si>
    <t>健診結果・アンケート等の内部調査により健康課題を把握</t>
    <rPh sb="0" eb="4">
      <t>ケンシンケッカ</t>
    </rPh>
    <rPh sb="10" eb="11">
      <t>トウ</t>
    </rPh>
    <rPh sb="12" eb="16">
      <t>ナイブチョウサ</t>
    </rPh>
    <rPh sb="19" eb="23">
      <t>ケンコウカダイ</t>
    </rPh>
    <rPh sb="24" eb="26">
      <t>ハアク</t>
    </rPh>
    <phoneticPr fontId="5"/>
  </si>
  <si>
    <t>↓内容にチェック（該当するものすべて）</t>
    <rPh sb="1" eb="3">
      <t>ナイヨウ</t>
    </rPh>
    <rPh sb="9" eb="11">
      <t>ガイトウ</t>
    </rPh>
    <phoneticPr fontId="5"/>
  </si>
  <si>
    <t>ポスター掲示等実際の掲示物による周知</t>
    <rPh sb="4" eb="6">
      <t>ケイジ</t>
    </rPh>
    <rPh sb="6" eb="7">
      <t>トウ</t>
    </rPh>
    <rPh sb="7" eb="9">
      <t>ジッサイ</t>
    </rPh>
    <rPh sb="10" eb="13">
      <t>ケイジブツ</t>
    </rPh>
    <rPh sb="16" eb="18">
      <t>シュウチ</t>
    </rPh>
    <phoneticPr fontId="5"/>
  </si>
  <si>
    <t>社内イントラ・グループウェア・ポータルサイト等ICTを活用し周知</t>
    <rPh sb="0" eb="2">
      <t>シャナイ</t>
    </rPh>
    <rPh sb="22" eb="23">
      <t>トウ</t>
    </rPh>
    <rPh sb="27" eb="29">
      <t>カツヨウ</t>
    </rPh>
    <rPh sb="30" eb="32">
      <t>シュウチ</t>
    </rPh>
    <phoneticPr fontId="5"/>
  </si>
  <si>
    <t>社内自動販売機等へ糖質・カロリー表示等の工夫・注意喚起</t>
    <rPh sb="0" eb="2">
      <t>シャナイ</t>
    </rPh>
    <rPh sb="2" eb="7">
      <t>ジドウハンバイキ</t>
    </rPh>
    <rPh sb="7" eb="8">
      <t>トウ</t>
    </rPh>
    <rPh sb="9" eb="11">
      <t>トウシツ</t>
    </rPh>
    <rPh sb="16" eb="18">
      <t>ヒョウジ</t>
    </rPh>
    <rPh sb="18" eb="19">
      <t>トウ</t>
    </rPh>
    <rPh sb="20" eb="22">
      <t>クフウ</t>
    </rPh>
    <rPh sb="23" eb="27">
      <t>チュウイカンキ</t>
    </rPh>
    <phoneticPr fontId="5"/>
  </si>
  <si>
    <t>ポスター掲示等実際の掲示物による情報提供</t>
    <rPh sb="4" eb="6">
      <t>ケイジ</t>
    </rPh>
    <rPh sb="6" eb="7">
      <t>トウ</t>
    </rPh>
    <rPh sb="7" eb="9">
      <t>ジッサイ</t>
    </rPh>
    <rPh sb="10" eb="13">
      <t>ケイジブツ</t>
    </rPh>
    <rPh sb="16" eb="20">
      <t>ジョウホウテイキョウ</t>
    </rPh>
    <phoneticPr fontId="5"/>
  </si>
  <si>
    <t>社内イントラ・グループウェア・ポータルサイト等ICTを活用し情報提供</t>
    <rPh sb="0" eb="2">
      <t>シャナイ</t>
    </rPh>
    <rPh sb="22" eb="23">
      <t>トウ</t>
    </rPh>
    <rPh sb="27" eb="29">
      <t>カツヨウ</t>
    </rPh>
    <rPh sb="30" eb="34">
      <t>ジョウホウテイキョウ</t>
    </rPh>
    <phoneticPr fontId="5"/>
  </si>
  <si>
    <t>社員食堂を有効利用した取組　（社員食堂があるのみは対象外）</t>
    <rPh sb="0" eb="4">
      <t>シャインショクドウ</t>
    </rPh>
    <rPh sb="5" eb="7">
      <t>ユウコウ</t>
    </rPh>
    <rPh sb="7" eb="9">
      <t>リヨウ</t>
    </rPh>
    <rPh sb="11" eb="13">
      <t>トリクミ</t>
    </rPh>
    <rPh sb="15" eb="19">
      <t>シャインショクドウ</t>
    </rPh>
    <rPh sb="25" eb="28">
      <t>タイショウガイ</t>
    </rPh>
    <phoneticPr fontId="5"/>
  </si>
  <si>
    <t>セミナー・研修会の開催による体操・ストレッチの推奨や実施方法の周知</t>
    <rPh sb="14" eb="16">
      <t>タイソウ</t>
    </rPh>
    <rPh sb="23" eb="25">
      <t>スイショウ</t>
    </rPh>
    <rPh sb="26" eb="30">
      <t>ジッシホウホウ</t>
    </rPh>
    <rPh sb="31" eb="33">
      <t>シュウチ</t>
    </rPh>
    <phoneticPr fontId="5"/>
  </si>
  <si>
    <t>通知等による体操・ストレッチの推奨や実施方法の周知</t>
    <rPh sb="0" eb="2">
      <t>ツウチ</t>
    </rPh>
    <rPh sb="2" eb="3">
      <t>トウ</t>
    </rPh>
    <rPh sb="6" eb="8">
      <t>タイソウ</t>
    </rPh>
    <rPh sb="15" eb="17">
      <t>スイショウ</t>
    </rPh>
    <rPh sb="18" eb="22">
      <t>ジッシホウホウ</t>
    </rPh>
    <rPh sb="23" eb="25">
      <t>シュウチ</t>
    </rPh>
    <phoneticPr fontId="5"/>
  </si>
  <si>
    <t>ウォーキングイベントの開催 (健保組合主催の周知のみは除く）</t>
    <rPh sb="11" eb="13">
      <t>カイサイ</t>
    </rPh>
    <rPh sb="15" eb="19">
      <t>ケンポクミアイ</t>
    </rPh>
    <rPh sb="19" eb="21">
      <t>シュサイ</t>
    </rPh>
    <rPh sb="22" eb="24">
      <t>シュウチ</t>
    </rPh>
    <rPh sb="27" eb="28">
      <t>ノゾ</t>
    </rPh>
    <phoneticPr fontId="5"/>
  </si>
  <si>
    <t>その他の取組</t>
    <rPh sb="2" eb="3">
      <t>タ</t>
    </rPh>
    <rPh sb="4" eb="6">
      <t>トリクミ</t>
    </rPh>
    <phoneticPr fontId="5"/>
  </si>
  <si>
    <t>相談窓口を従業員に周知している</t>
    <rPh sb="0" eb="2">
      <t>ソウダン</t>
    </rPh>
    <rPh sb="2" eb="4">
      <t>マドクチ</t>
    </rPh>
    <rPh sb="5" eb="8">
      <t>ジュウギョウイン</t>
    </rPh>
    <rPh sb="9" eb="11">
      <t>シュウチ</t>
    </rPh>
    <phoneticPr fontId="5"/>
  </si>
  <si>
    <t>セルフケアに関するの取組を実施している</t>
    <rPh sb="6" eb="7">
      <t>カン</t>
    </rPh>
    <rPh sb="10" eb="12">
      <t>トリクミ</t>
    </rPh>
    <rPh sb="13" eb="15">
      <t>ジッシ</t>
    </rPh>
    <phoneticPr fontId="5"/>
  </si>
  <si>
    <t>その他の取組→</t>
    <rPh sb="2" eb="3">
      <t>タ</t>
    </rPh>
    <rPh sb="4" eb="6">
      <t>トリクミ</t>
    </rPh>
    <phoneticPr fontId="5"/>
  </si>
  <si>
    <t>ラインによるケアに関する取組（ラインケア研修）を実施している</t>
    <rPh sb="9" eb="10">
      <t>カン</t>
    </rPh>
    <rPh sb="12" eb="14">
      <t>トリクミ</t>
    </rPh>
    <rPh sb="20" eb="22">
      <t>ケンシュウ</t>
    </rPh>
    <rPh sb="24" eb="26">
      <t>ジッシ</t>
    </rPh>
    <phoneticPr fontId="5"/>
  </si>
  <si>
    <t>糖質・カロリー高い飲料を飲み過ぎへの配慮・注意喚起等行っている</t>
    <rPh sb="0" eb="2">
      <t>トウシツ</t>
    </rPh>
    <rPh sb="7" eb="8">
      <t>タカ</t>
    </rPh>
    <rPh sb="9" eb="11">
      <t>インリョウ</t>
    </rPh>
    <rPh sb="12" eb="13">
      <t>ノ</t>
    </rPh>
    <rPh sb="14" eb="15">
      <t>ス</t>
    </rPh>
    <rPh sb="18" eb="20">
      <t>ハイリョ</t>
    </rPh>
    <rPh sb="21" eb="25">
      <t>チュウイカンキ</t>
    </rPh>
    <rPh sb="25" eb="26">
      <t>トウ</t>
    </rPh>
    <rPh sb="26" eb="27">
      <t>オコナ</t>
    </rPh>
    <phoneticPr fontId="5"/>
  </si>
  <si>
    <t>↓窓口設置方法にチェック（該当するものすべて）</t>
    <rPh sb="1" eb="3">
      <t>マドクチ</t>
    </rPh>
    <rPh sb="3" eb="5">
      <t>セッチ</t>
    </rPh>
    <rPh sb="5" eb="7">
      <t>ホウホウ</t>
    </rPh>
    <rPh sb="13" eb="15">
      <t>ガイトウ</t>
    </rPh>
    <phoneticPr fontId="5"/>
  </si>
  <si>
    <t xml:space="preserve"> ↓取組実施方法にチェック（該当するものすべて）</t>
    <rPh sb="2" eb="4">
      <t>トリクミ</t>
    </rPh>
    <rPh sb="4" eb="6">
      <t>ジッシ</t>
    </rPh>
    <rPh sb="6" eb="8">
      <t>ホウホウ</t>
    </rPh>
    <rPh sb="14" eb="16">
      <t>ガイトウ</t>
    </rPh>
    <phoneticPr fontId="5"/>
  </si>
  <si>
    <t>点</t>
    <rPh sb="0" eb="1">
      <t>テン</t>
    </rPh>
    <phoneticPr fontId="5"/>
  </si>
  <si>
    <t>全事業場・全従業員を対象懇親会</t>
    <rPh sb="0" eb="3">
      <t>ゼンジギョウ</t>
    </rPh>
    <rPh sb="3" eb="4">
      <t>バ</t>
    </rPh>
    <rPh sb="5" eb="9">
      <t>ゼンジュウギョウイン</t>
    </rPh>
    <rPh sb="10" eb="12">
      <t>タイショウ</t>
    </rPh>
    <rPh sb="12" eb="14">
      <t>コンシン</t>
    </rPh>
    <rPh sb="14" eb="15">
      <t>カイ</t>
    </rPh>
    <phoneticPr fontId="5"/>
  </si>
  <si>
    <t>外部の相談窓口（健康保険組合）</t>
    <rPh sb="0" eb="2">
      <t>ガイブ</t>
    </rPh>
    <rPh sb="3" eb="7">
      <t>ソウダンマドクチ</t>
    </rPh>
    <rPh sb="8" eb="10">
      <t>ケンコウ</t>
    </rPh>
    <rPh sb="10" eb="12">
      <t>ホケン</t>
    </rPh>
    <rPh sb="12" eb="14">
      <t>クミアイ</t>
    </rPh>
    <phoneticPr fontId="5"/>
  </si>
  <si>
    <t>外部の相談窓口（健康保険組合以外）</t>
    <rPh sb="0" eb="2">
      <t>ガイブ</t>
    </rPh>
    <rPh sb="3" eb="7">
      <t>ソウダンマドクチ</t>
    </rPh>
    <rPh sb="14" eb="16">
      <t>イガイ</t>
    </rPh>
    <phoneticPr fontId="5"/>
  </si>
  <si>
    <t>↓窓口周知方法にチェック（該当するものすべて）</t>
    <rPh sb="1" eb="3">
      <t>マドクチ</t>
    </rPh>
    <rPh sb="3" eb="5">
      <t>シュウチ</t>
    </rPh>
    <rPh sb="5" eb="7">
      <t>ホウホウ</t>
    </rPh>
    <rPh sb="13" eb="15">
      <t>ガイトウ</t>
    </rPh>
    <phoneticPr fontId="5"/>
  </si>
  <si>
    <t>その他の周知方法→</t>
    <rPh sb="2" eb="3">
      <t>タ</t>
    </rPh>
    <rPh sb="4" eb="6">
      <t>シュウチ</t>
    </rPh>
    <rPh sb="6" eb="8">
      <t>ホウホウ</t>
    </rPh>
    <phoneticPr fontId="5"/>
  </si>
  <si>
    <t>社内イントラ・グループウェア等ICTを活用した周知・情報提供</t>
    <rPh sb="0" eb="2">
      <t>シャナイ</t>
    </rPh>
    <rPh sb="14" eb="15">
      <t>トウ</t>
    </rPh>
    <rPh sb="19" eb="21">
      <t>カツヨウ</t>
    </rPh>
    <rPh sb="23" eb="25">
      <t>シュウチ</t>
    </rPh>
    <rPh sb="26" eb="30">
      <t>ジョウホウテイキョウ</t>
    </rPh>
    <phoneticPr fontId="5"/>
  </si>
  <si>
    <t>ポスター・リーフレット等の掲示・配布による周知・情報提供</t>
    <rPh sb="11" eb="12">
      <t>トウ</t>
    </rPh>
    <rPh sb="13" eb="15">
      <t>ケイジ</t>
    </rPh>
    <rPh sb="16" eb="18">
      <t>ハイフ</t>
    </rPh>
    <rPh sb="21" eb="23">
      <t>シュウチ</t>
    </rPh>
    <rPh sb="24" eb="28">
      <t>ジョウホウテイキョウ</t>
    </rPh>
    <phoneticPr fontId="5"/>
  </si>
  <si>
    <t>従業員への研修等の実施</t>
    <rPh sb="0" eb="3">
      <t>ジュウギョウイン</t>
    </rPh>
    <rPh sb="5" eb="7">
      <t>ケンシュウ</t>
    </rPh>
    <rPh sb="7" eb="8">
      <t>トウ</t>
    </rPh>
    <rPh sb="9" eb="11">
      <t>ジッシ</t>
    </rPh>
    <phoneticPr fontId="5"/>
  </si>
  <si>
    <t>たばこの害（喫煙・受動喫煙等）がもたらす健康被害を周知している</t>
    <rPh sb="4" eb="5">
      <t>ガイ</t>
    </rPh>
    <rPh sb="6" eb="8">
      <t>キツエン</t>
    </rPh>
    <rPh sb="9" eb="11">
      <t>ジュドウ</t>
    </rPh>
    <rPh sb="11" eb="13">
      <t>キツエン</t>
    </rPh>
    <rPh sb="13" eb="14">
      <t>ナド</t>
    </rPh>
    <rPh sb="20" eb="22">
      <t>ケンコウ</t>
    </rPh>
    <rPh sb="22" eb="24">
      <t>ヒガイ</t>
    </rPh>
    <rPh sb="25" eb="27">
      <t>シュウチ</t>
    </rPh>
    <phoneticPr fontId="5"/>
  </si>
  <si>
    <t>歩数（運動）を増やす取組を実施している。</t>
    <rPh sb="13" eb="15">
      <t>ジッシ</t>
    </rPh>
    <phoneticPr fontId="5"/>
  </si>
  <si>
    <t>業務中の継続的な体操・ストレッチを勧奨している</t>
    <rPh sb="0" eb="3">
      <t>ギョウムチュウ</t>
    </rPh>
    <rPh sb="4" eb="7">
      <t>ケイゾクテキ</t>
    </rPh>
    <rPh sb="8" eb="10">
      <t>タイソウ</t>
    </rPh>
    <rPh sb="17" eb="19">
      <t>カンショウ</t>
    </rPh>
    <phoneticPr fontId="5"/>
  </si>
  <si>
    <t xml:space="preserve"> ↓周知方法にチェック（該当するものすべて）</t>
    <rPh sb="2" eb="4">
      <t>シュウチ</t>
    </rPh>
    <rPh sb="4" eb="6">
      <t>ホウホウ</t>
    </rPh>
    <rPh sb="12" eb="14">
      <t>ガイトウ</t>
    </rPh>
    <phoneticPr fontId="5"/>
  </si>
  <si>
    <t xml:space="preserve"> ↓勧奨方法にチェック（該当するものすべて）</t>
    <rPh sb="2" eb="4">
      <t>カンショウ</t>
    </rPh>
    <rPh sb="4" eb="6">
      <t>ホウホウ</t>
    </rPh>
    <rPh sb="12" eb="14">
      <t>ガイトウ</t>
    </rPh>
    <phoneticPr fontId="5"/>
  </si>
  <si>
    <t>食に関する情報提供・教育・啓発等を行っている</t>
    <phoneticPr fontId="5"/>
  </si>
  <si>
    <t>その他の方法→</t>
    <rPh sb="2" eb="3">
      <t>タ</t>
    </rPh>
    <rPh sb="4" eb="6">
      <t>ホウホウ</t>
    </rPh>
    <phoneticPr fontId="5"/>
  </si>
  <si>
    <t>健康測定器を設置している</t>
    <rPh sb="0" eb="5">
      <t>ケンコウソクテイキ</t>
    </rPh>
    <rPh sb="6" eb="8">
      <t>セッチ</t>
    </rPh>
    <phoneticPr fontId="5"/>
  </si>
  <si>
    <t>従業員が参加する健康づくりのミーティング・会議等を実施している</t>
    <rPh sb="0" eb="3">
      <t>ジュウギョウイン</t>
    </rPh>
    <rPh sb="4" eb="6">
      <t>サンカ</t>
    </rPh>
    <rPh sb="8" eb="10">
      <t>ケンコウ</t>
    </rPh>
    <rPh sb="21" eb="23">
      <t>カイギ</t>
    </rPh>
    <rPh sb="25" eb="27">
      <t>ジッシ</t>
    </rPh>
    <phoneticPr fontId="5"/>
  </si>
  <si>
    <t>計画書名→</t>
    <rPh sb="0" eb="4">
      <t>ケイカクショメイ</t>
    </rPh>
    <phoneticPr fontId="5"/>
  </si>
  <si>
    <t>健康づくりを推進する担当者が決まっている</t>
    <rPh sb="0" eb="2">
      <t>ケンコウ</t>
    </rPh>
    <rPh sb="6" eb="8">
      <t>スイシン</t>
    </rPh>
    <rPh sb="10" eb="13">
      <t>タントウシャ</t>
    </rPh>
    <rPh sb="14" eb="15">
      <t>キ</t>
    </rPh>
    <phoneticPr fontId="5"/>
  </si>
  <si>
    <t>↓担当者の種類にチェック（該当するものすべて）</t>
    <rPh sb="1" eb="3">
      <t>タントウ</t>
    </rPh>
    <rPh sb="3" eb="4">
      <t>シャ</t>
    </rPh>
    <rPh sb="5" eb="7">
      <t>シュルイ</t>
    </rPh>
    <rPh sb="13" eb="15">
      <t>ガイトウ</t>
    </rPh>
    <phoneticPr fontId="5"/>
  </si>
  <si>
    <t>衛生委員</t>
    <rPh sb="0" eb="4">
      <t>エイセイ</t>
    </rPh>
    <phoneticPr fontId="5"/>
  </si>
  <si>
    <t>その他の種類→</t>
    <rPh sb="2" eb="3">
      <t>タ</t>
    </rPh>
    <rPh sb="4" eb="6">
      <t>シュルイ</t>
    </rPh>
    <phoneticPr fontId="5"/>
  </si>
  <si>
    <t>健康づくり推進担当者等</t>
    <rPh sb="0" eb="2">
      <t>ケンコウ</t>
    </rPh>
    <rPh sb="5" eb="10">
      <t>スイシンタントウシャ</t>
    </rPh>
    <rPh sb="10" eb="11">
      <t>トウ</t>
    </rPh>
    <phoneticPr fontId="5"/>
  </si>
  <si>
    <t>健保組合やその他外部リソースを活用し健康課題を把握</t>
    <rPh sb="0" eb="4">
      <t>ケンポクミアイ</t>
    </rPh>
    <rPh sb="7" eb="8">
      <t>タ</t>
    </rPh>
    <rPh sb="8" eb="10">
      <t>ガイブ</t>
    </rPh>
    <rPh sb="15" eb="17">
      <t>カツヨウ</t>
    </rPh>
    <rPh sb="18" eb="22">
      <t>ケンコウカダイ</t>
    </rPh>
    <rPh sb="23" eb="25">
      <t>ハアク</t>
    </rPh>
    <phoneticPr fontId="5"/>
  </si>
  <si>
    <t>↓明確化の方法にチェック（該当するものすべて）</t>
    <rPh sb="1" eb="4">
      <t>メイカクカ</t>
    </rPh>
    <rPh sb="5" eb="7">
      <t>ホウホウ</t>
    </rPh>
    <rPh sb="13" eb="15">
      <t>ガイトウ</t>
    </rPh>
    <phoneticPr fontId="5"/>
  </si>
  <si>
    <t>計画書等に課題・問題点を記載し明確にしている</t>
    <rPh sb="0" eb="3">
      <t>ケイカクショ</t>
    </rPh>
    <rPh sb="3" eb="4">
      <t>トウ</t>
    </rPh>
    <rPh sb="5" eb="7">
      <t>カダイ</t>
    </rPh>
    <rPh sb="8" eb="11">
      <t>モンダイテン</t>
    </rPh>
    <rPh sb="12" eb="14">
      <t>キサイ</t>
    </rPh>
    <rPh sb="15" eb="17">
      <t>メイカク</t>
    </rPh>
    <phoneticPr fontId="5"/>
  </si>
  <si>
    <t>健診案内・受診勧奨を実施している。</t>
    <rPh sb="0" eb="2">
      <t>ケンシン</t>
    </rPh>
    <rPh sb="2" eb="4">
      <t>アンナイ</t>
    </rPh>
    <rPh sb="5" eb="9">
      <t>ジュシンカンショウ</t>
    </rPh>
    <rPh sb="10" eb="12">
      <t>ジッシ</t>
    </rPh>
    <phoneticPr fontId="5"/>
  </si>
  <si>
    <t>従業員への教育研修等の実施</t>
    <rPh sb="0" eb="3">
      <t>ジュウギョウイン</t>
    </rPh>
    <rPh sb="5" eb="7">
      <t>キョウイク</t>
    </rPh>
    <rPh sb="7" eb="9">
      <t>ケンシュウ</t>
    </rPh>
    <rPh sb="9" eb="10">
      <t>トウ</t>
    </rPh>
    <rPh sb="11" eb="13">
      <t>ジッシ</t>
    </rPh>
    <phoneticPr fontId="5"/>
  </si>
  <si>
    <t>開催頻度(年）</t>
    <rPh sb="0" eb="2">
      <t>カイサイ</t>
    </rPh>
    <rPh sb="2" eb="4">
      <t>ヒンド</t>
    </rPh>
    <rPh sb="5" eb="6">
      <t>ネン</t>
    </rPh>
    <phoneticPr fontId="5"/>
  </si>
  <si>
    <t>健康企業宣言制度（その他表彰制度）を基に健康課題を把握</t>
    <rPh sb="0" eb="8">
      <t>ケンコウキギョウセンゲンセイド</t>
    </rPh>
    <rPh sb="11" eb="12">
      <t>タ</t>
    </rPh>
    <rPh sb="12" eb="14">
      <t>ヒョウショウ</t>
    </rPh>
    <rPh sb="14" eb="16">
      <t>セイド</t>
    </rPh>
    <rPh sb="18" eb="19">
      <t>モト</t>
    </rPh>
    <rPh sb="20" eb="24">
      <t>ケンコウカダイ</t>
    </rPh>
    <rPh sb="25" eb="27">
      <t>ハアク</t>
    </rPh>
    <phoneticPr fontId="5"/>
  </si>
  <si>
    <t>会議・ミーティング等（資料※ただし単なる議事録除く）で一覧化するなど明確にしている</t>
    <rPh sb="0" eb="2">
      <t>カイギ</t>
    </rPh>
    <rPh sb="9" eb="10">
      <t>トウ</t>
    </rPh>
    <rPh sb="11" eb="13">
      <t>シリョウ</t>
    </rPh>
    <rPh sb="17" eb="18">
      <t>タン</t>
    </rPh>
    <rPh sb="20" eb="23">
      <t>ギジロク</t>
    </rPh>
    <rPh sb="23" eb="24">
      <t>ノゾ</t>
    </rPh>
    <rPh sb="27" eb="29">
      <t>イチラン</t>
    </rPh>
    <rPh sb="29" eb="30">
      <t>カ</t>
    </rPh>
    <rPh sb="34" eb="36">
      <t>メイカク</t>
    </rPh>
    <phoneticPr fontId="5"/>
  </si>
  <si>
    <t>心の健康に関する相談窓口（内部）を設置している</t>
    <rPh sb="0" eb="1">
      <t>ココロ</t>
    </rPh>
    <rPh sb="2" eb="4">
      <t>ケンコウ</t>
    </rPh>
    <rPh sb="5" eb="6">
      <t>カン</t>
    </rPh>
    <rPh sb="8" eb="12">
      <t>ソウダンマドクチ</t>
    </rPh>
    <rPh sb="13" eb="15">
      <t>ナイブ</t>
    </rPh>
    <rPh sb="17" eb="19">
      <t>セッチ</t>
    </rPh>
    <phoneticPr fontId="5"/>
  </si>
  <si>
    <t>心の健康に関する相談窓口（外部）を設置している</t>
    <rPh sb="0" eb="1">
      <t>ココロ</t>
    </rPh>
    <rPh sb="2" eb="4">
      <t>ケンコウ</t>
    </rPh>
    <rPh sb="5" eb="6">
      <t>カン</t>
    </rPh>
    <rPh sb="8" eb="12">
      <t>ソウダンマドクチ</t>
    </rPh>
    <rPh sb="13" eb="15">
      <t>ガイブ</t>
    </rPh>
    <rPh sb="17" eb="19">
      <t>セッチ</t>
    </rPh>
    <phoneticPr fontId="5"/>
  </si>
  <si>
    <t>ハラスメント相談のみの窓口（単独該当は原点対象）</t>
    <rPh sb="6" eb="8">
      <t>ソウダン</t>
    </rPh>
    <rPh sb="11" eb="13">
      <t>マドクチ</t>
    </rPh>
    <rPh sb="14" eb="16">
      <t>タンドク</t>
    </rPh>
    <rPh sb="16" eb="18">
      <t>ガイトウ</t>
    </rPh>
    <rPh sb="19" eb="21">
      <t>ゲンテン</t>
    </rPh>
    <rPh sb="21" eb="23">
      <t>タイショウ</t>
    </rPh>
    <phoneticPr fontId="5"/>
  </si>
  <si>
    <t>社内窓口（産業医・保健師　等）</t>
    <rPh sb="0" eb="2">
      <t>シャナイ</t>
    </rPh>
    <rPh sb="2" eb="4">
      <t>マドクチ</t>
    </rPh>
    <rPh sb="5" eb="8">
      <t>サンギョウイ</t>
    </rPh>
    <rPh sb="9" eb="12">
      <t>ホケンシ</t>
    </rPh>
    <rPh sb="13" eb="14">
      <t>トウ</t>
    </rPh>
    <phoneticPr fontId="5"/>
  </si>
  <si>
    <t>社内窓口（衛生管理者・人事等担当者 ・その他産業保健スタッフ等）</t>
    <rPh sb="0" eb="2">
      <t>シャナイ</t>
    </rPh>
    <rPh sb="2" eb="4">
      <t>マドクチ</t>
    </rPh>
    <rPh sb="5" eb="10">
      <t>エイセイカンリシャ</t>
    </rPh>
    <rPh sb="11" eb="13">
      <t>ジンジ</t>
    </rPh>
    <rPh sb="13" eb="14">
      <t>トウ</t>
    </rPh>
    <rPh sb="14" eb="17">
      <t>タントウシャ</t>
    </rPh>
    <rPh sb="21" eb="22">
      <t>タ</t>
    </rPh>
    <rPh sb="22" eb="26">
      <t>サンギョウホケン</t>
    </rPh>
    <rPh sb="30" eb="31">
      <t>トウ</t>
    </rPh>
    <phoneticPr fontId="5"/>
  </si>
  <si>
    <t>従業員へのセルフケア研修実施（動画・eラーニング等）</t>
    <rPh sb="0" eb="3">
      <t>ジュウギョウイン</t>
    </rPh>
    <rPh sb="10" eb="12">
      <t>ケンシュウ</t>
    </rPh>
    <rPh sb="12" eb="14">
      <t>ジッシ</t>
    </rPh>
    <rPh sb="15" eb="17">
      <t>ドウガ</t>
    </rPh>
    <rPh sb="24" eb="25">
      <t>トウ</t>
    </rPh>
    <phoneticPr fontId="5"/>
  </si>
  <si>
    <t>従業員へのセルフケア研修実施（対面）</t>
    <rPh sb="0" eb="3">
      <t>ジュウギョウイン</t>
    </rPh>
    <rPh sb="10" eb="12">
      <t>ケンシュウ</t>
    </rPh>
    <rPh sb="12" eb="14">
      <t>ジッシ</t>
    </rPh>
    <rPh sb="15" eb="17">
      <t>タイメン</t>
    </rPh>
    <phoneticPr fontId="5"/>
  </si>
  <si>
    <t>ハラスメント研修のみの実施（単独該当は原点対象）</t>
    <rPh sb="6" eb="8">
      <t>ケンシュウ</t>
    </rPh>
    <rPh sb="11" eb="13">
      <t>ジッシ</t>
    </rPh>
    <rPh sb="14" eb="16">
      <t>タンドク</t>
    </rPh>
    <rPh sb="16" eb="18">
      <t>ガイトウ</t>
    </rPh>
    <rPh sb="19" eb="21">
      <t>ゲンテン</t>
    </rPh>
    <rPh sb="21" eb="23">
      <t>タイショウ</t>
    </rPh>
    <phoneticPr fontId="5"/>
  </si>
  <si>
    <t>業務中の継続的な体操・ストレッチの実践がある（週に１以上程度）</t>
    <rPh sb="0" eb="3">
      <t>ギョウムチュウ</t>
    </rPh>
    <rPh sb="17" eb="19">
      <t>ジッセン</t>
    </rPh>
    <rPh sb="23" eb="24">
      <t>シュウ</t>
    </rPh>
    <rPh sb="26" eb="28">
      <t>イジョウ</t>
    </rPh>
    <rPh sb="28" eb="30">
      <t>テイド</t>
    </rPh>
    <phoneticPr fontId="5"/>
  </si>
  <si>
    <t xml:space="preserve"> ↓実践方法にチェック（該当するものすべて）</t>
    <rPh sb="2" eb="4">
      <t>ジッセン</t>
    </rPh>
    <rPh sb="4" eb="6">
      <t>ホウホウ</t>
    </rPh>
    <rPh sb="12" eb="14">
      <t>ガイトウ</t>
    </rPh>
    <phoneticPr fontId="5"/>
  </si>
  <si>
    <t>時間中に体操・ストレッチ等を実施</t>
    <rPh sb="0" eb="3">
      <t>ジカンチュウ</t>
    </rPh>
    <rPh sb="4" eb="6">
      <t>タイソウ</t>
    </rPh>
    <rPh sb="12" eb="13">
      <t>トウ</t>
    </rPh>
    <rPh sb="14" eb="16">
      <t>ジッシ</t>
    </rPh>
    <phoneticPr fontId="5"/>
  </si>
  <si>
    <t>始業時等にラジオ体操等実施</t>
    <rPh sb="0" eb="4">
      <t>シギョウジトウ</t>
    </rPh>
    <rPh sb="8" eb="10">
      <t>タイソウ</t>
    </rPh>
    <rPh sb="10" eb="11">
      <t>トウ</t>
    </rPh>
    <rPh sb="11" eb="13">
      <t>ジッシ</t>
    </rPh>
    <phoneticPr fontId="5"/>
  </si>
  <si>
    <t xml:space="preserve"> ↓案内・受診勧奨の実施方法にチェック（該当するものすべて）</t>
    <rPh sb="2" eb="4">
      <t>アンナイ</t>
    </rPh>
    <rPh sb="5" eb="9">
      <t>ジュシンカンショウ</t>
    </rPh>
    <rPh sb="10" eb="12">
      <t>ジッシ</t>
    </rPh>
    <rPh sb="12" eb="14">
      <t>ホウホウ</t>
    </rPh>
    <rPh sb="20" eb="22">
      <t>ガイトウ</t>
    </rPh>
    <phoneticPr fontId="5"/>
  </si>
  <si>
    <t>該当者への通知（紙）</t>
    <rPh sb="0" eb="3">
      <t>ガイトウシャ</t>
    </rPh>
    <rPh sb="5" eb="7">
      <t>ツウチ</t>
    </rPh>
    <rPh sb="8" eb="9">
      <t>カミ</t>
    </rPh>
    <phoneticPr fontId="5"/>
  </si>
  <si>
    <t>該当者へのメール等</t>
    <rPh sb="0" eb="2">
      <t>ガイトウ</t>
    </rPh>
    <rPh sb="2" eb="3">
      <t>シャ</t>
    </rPh>
    <rPh sb="8" eb="9">
      <t>トウ</t>
    </rPh>
    <phoneticPr fontId="5"/>
  </si>
  <si>
    <t>再検査該当者全体への再検査の案内・受診勧奨を実施している</t>
    <rPh sb="0" eb="3">
      <t>サイケンサ</t>
    </rPh>
    <rPh sb="3" eb="5">
      <t>ガイトウ</t>
    </rPh>
    <rPh sb="5" eb="6">
      <t>シャ</t>
    </rPh>
    <rPh sb="6" eb="8">
      <t>ゼンタイ</t>
    </rPh>
    <rPh sb="10" eb="13">
      <t>サイケンサ</t>
    </rPh>
    <rPh sb="14" eb="16">
      <t>アンナイ</t>
    </rPh>
    <rPh sb="17" eb="21">
      <t>ジュシンカンショウ</t>
    </rPh>
    <rPh sb="22" eb="24">
      <t>ジッシ</t>
    </rPh>
    <phoneticPr fontId="5"/>
  </si>
  <si>
    <t>定期健診等の一次健診の案内に、再検査時の案内を掲載</t>
    <rPh sb="0" eb="2">
      <t>テイキ</t>
    </rPh>
    <rPh sb="2" eb="4">
      <t>ケンシン</t>
    </rPh>
    <rPh sb="4" eb="5">
      <t>トウ</t>
    </rPh>
    <rPh sb="6" eb="8">
      <t>イチジ</t>
    </rPh>
    <rPh sb="8" eb="10">
      <t>ケンシン</t>
    </rPh>
    <rPh sb="11" eb="13">
      <t>アンナイ</t>
    </rPh>
    <rPh sb="15" eb="18">
      <t>サイケンサ</t>
    </rPh>
    <rPh sb="18" eb="19">
      <t>ジ</t>
    </rPh>
    <rPh sb="20" eb="22">
      <t>アンナイ</t>
    </rPh>
    <rPh sb="23" eb="25">
      <t>ケイサイ</t>
    </rPh>
    <phoneticPr fontId="5"/>
  </si>
  <si>
    <t>受診案内・受診勧奨とセットで周知</t>
    <rPh sb="0" eb="4">
      <t>ジュシンアンナイ</t>
    </rPh>
    <rPh sb="5" eb="9">
      <t>ジュシンカンショウ</t>
    </rPh>
    <rPh sb="14" eb="16">
      <t>シュウチ</t>
    </rPh>
    <phoneticPr fontId="5"/>
  </si>
  <si>
    <t>勤務時間内の全面禁煙を実施している(規程、ルール等ある場合のみ）</t>
    <rPh sb="0" eb="2">
      <t>キンム</t>
    </rPh>
    <rPh sb="2" eb="4">
      <t>ジカン</t>
    </rPh>
    <rPh sb="4" eb="5">
      <t>ナイ</t>
    </rPh>
    <rPh sb="6" eb="10">
      <t>ゼンメンキンエン</t>
    </rPh>
    <rPh sb="11" eb="13">
      <t>ジッシ</t>
    </rPh>
    <rPh sb="18" eb="20">
      <t>キテイ</t>
    </rPh>
    <rPh sb="24" eb="25">
      <t>トウ</t>
    </rPh>
    <rPh sb="27" eb="29">
      <t>バアイ</t>
    </rPh>
    <phoneticPr fontId="5"/>
  </si>
  <si>
    <t>喫煙室・喫煙所等を設置している　（喫煙専用室等に限る）</t>
    <rPh sb="0" eb="2">
      <t>キツエン</t>
    </rPh>
    <rPh sb="2" eb="3">
      <t>シツ</t>
    </rPh>
    <rPh sb="4" eb="7">
      <t>キツエンショ</t>
    </rPh>
    <rPh sb="7" eb="8">
      <t>トウ</t>
    </rPh>
    <rPh sb="9" eb="11">
      <t>セッチ</t>
    </rPh>
    <rPh sb="17" eb="19">
      <t>キツエン</t>
    </rPh>
    <rPh sb="19" eb="22">
      <t>センヨウシツ</t>
    </rPh>
    <rPh sb="22" eb="23">
      <t>トウ</t>
    </rPh>
    <rPh sb="24" eb="25">
      <t>カギ</t>
    </rPh>
    <phoneticPr fontId="5"/>
  </si>
  <si>
    <t>文書や掲示物等で喫煙場所の案内や周知を行っている。</t>
    <rPh sb="0" eb="1">
      <t>ブン</t>
    </rPh>
    <rPh sb="1" eb="2">
      <t>ショ</t>
    </rPh>
    <rPh sb="3" eb="6">
      <t>ケイジブツ</t>
    </rPh>
    <rPh sb="6" eb="7">
      <t>トウ</t>
    </rPh>
    <rPh sb="8" eb="10">
      <t>キツエン</t>
    </rPh>
    <rPh sb="10" eb="12">
      <t>バショ</t>
    </rPh>
    <rPh sb="13" eb="15">
      <t>アンナイ</t>
    </rPh>
    <rPh sb="16" eb="18">
      <t>シュウチ</t>
    </rPh>
    <rPh sb="19" eb="20">
      <t>オコナ</t>
    </rPh>
    <phoneticPr fontId="5"/>
  </si>
  <si>
    <t xml:space="preserve"> ↓該当している場合にチェック</t>
    <rPh sb="2" eb="4">
      <t>ガイトウ</t>
    </rPh>
    <rPh sb="8" eb="10">
      <t>バアイ</t>
    </rPh>
    <phoneticPr fontId="5"/>
  </si>
  <si>
    <t>受動喫煙防止に関する周知や、従業員への教育等を行っている</t>
    <rPh sb="0" eb="4">
      <t>ジュドウキツエン</t>
    </rPh>
    <rPh sb="4" eb="6">
      <t>ボウシ</t>
    </rPh>
    <rPh sb="7" eb="8">
      <t>カン</t>
    </rPh>
    <rPh sb="10" eb="12">
      <t>シュウチ</t>
    </rPh>
    <rPh sb="14" eb="17">
      <t>ジュウギョウイン</t>
    </rPh>
    <rPh sb="19" eb="21">
      <t>キョウイク</t>
    </rPh>
    <rPh sb="21" eb="22">
      <t>トウ</t>
    </rPh>
    <rPh sb="23" eb="24">
      <t>オコナ</t>
    </rPh>
    <phoneticPr fontId="5"/>
  </si>
  <si>
    <t>設置場所が不適当な喫煙室・喫煙所の設置はない（全設置場所）</t>
    <rPh sb="0" eb="4">
      <t>セッチバショ</t>
    </rPh>
    <rPh sb="5" eb="8">
      <t>フテキトウ</t>
    </rPh>
    <rPh sb="9" eb="11">
      <t>キツエン</t>
    </rPh>
    <rPh sb="11" eb="12">
      <t>シツ</t>
    </rPh>
    <rPh sb="13" eb="16">
      <t>キツエンショ</t>
    </rPh>
    <rPh sb="17" eb="19">
      <t>セッチ</t>
    </rPh>
    <rPh sb="23" eb="24">
      <t>ゼン</t>
    </rPh>
    <rPh sb="24" eb="26">
      <t>セッチ</t>
    </rPh>
    <rPh sb="26" eb="28">
      <t>バショ</t>
    </rPh>
    <phoneticPr fontId="5"/>
  </si>
  <si>
    <r>
      <t>■実施場所・実施対象者(該当に</t>
    </r>
    <r>
      <rPr>
        <sz val="14"/>
        <color theme="1"/>
        <rFont val="Segoe UI Symbol"/>
        <family val="3"/>
      </rPr>
      <t>☑</t>
    </r>
    <r>
      <rPr>
        <sz val="14"/>
        <color theme="1"/>
        <rFont val="BIZ UDPゴシック"/>
        <family val="3"/>
        <charset val="128"/>
      </rPr>
      <t>）</t>
    </r>
    <rPh sb="1" eb="5">
      <t>ジッシバショ</t>
    </rPh>
    <rPh sb="6" eb="11">
      <t>ジッシタイショウシャ</t>
    </rPh>
    <rPh sb="12" eb="14">
      <t>ガイトウ</t>
    </rPh>
    <phoneticPr fontId="5"/>
  </si>
  <si>
    <t>職場の健康課題・問題点を把握している</t>
    <rPh sb="8" eb="11">
      <t>モンダイテン</t>
    </rPh>
    <rPh sb="12" eb="14">
      <t>ハアク</t>
    </rPh>
    <phoneticPr fontId="5"/>
  </si>
  <si>
    <t>健康づくりの目標・計画、またはスケジュールを検討（話し合い）している</t>
    <rPh sb="0" eb="2">
      <t>ケンコウ</t>
    </rPh>
    <rPh sb="6" eb="8">
      <t>モクヒョウ</t>
    </rPh>
    <rPh sb="9" eb="11">
      <t>ケイカク</t>
    </rPh>
    <rPh sb="22" eb="24">
      <t>ケントウ</t>
    </rPh>
    <rPh sb="25" eb="26">
      <t>ハナ</t>
    </rPh>
    <rPh sb="27" eb="28">
      <t>ア</t>
    </rPh>
    <phoneticPr fontId="5"/>
  </si>
  <si>
    <t>計画書策定</t>
    <rPh sb="0" eb="3">
      <t>ケイカクショ</t>
    </rPh>
    <rPh sb="3" eb="5">
      <t>サクテイ</t>
    </rPh>
    <phoneticPr fontId="5"/>
  </si>
  <si>
    <t>実施スケジュール策定</t>
    <rPh sb="0" eb="2">
      <t>ジッシ</t>
    </rPh>
    <rPh sb="8" eb="10">
      <t>サクテイ</t>
    </rPh>
    <phoneticPr fontId="5"/>
  </si>
  <si>
    <t>会議・ミーティング等話し合いの場で検討・把握</t>
    <rPh sb="0" eb="2">
      <t>カイギ</t>
    </rPh>
    <rPh sb="9" eb="10">
      <t>トウ</t>
    </rPh>
    <rPh sb="10" eb="11">
      <t>ハナ</t>
    </rPh>
    <rPh sb="12" eb="13">
      <t>ア</t>
    </rPh>
    <rPh sb="15" eb="16">
      <t>バ</t>
    </rPh>
    <rPh sb="17" eb="19">
      <t>ケントウ</t>
    </rPh>
    <rPh sb="20" eb="22">
      <t>ハアク</t>
    </rPh>
    <phoneticPr fontId="5"/>
  </si>
  <si>
    <t>採点基準</t>
    <rPh sb="0" eb="4">
      <t>サイテンキジュン</t>
    </rPh>
    <phoneticPr fontId="5"/>
  </si>
  <si>
    <t>採点ポイント</t>
    <rPh sb="0" eb="2">
      <t>サイテン</t>
    </rPh>
    <phoneticPr fontId="5"/>
  </si>
  <si>
    <t>配点
5点/3点/1点</t>
    <rPh sb="0" eb="2">
      <t>ハイテン</t>
    </rPh>
    <rPh sb="4" eb="5">
      <t>テン</t>
    </rPh>
    <rPh sb="7" eb="8">
      <t>テン</t>
    </rPh>
    <rPh sb="10" eb="11">
      <t>テン</t>
    </rPh>
    <phoneticPr fontId="5"/>
  </si>
  <si>
    <r>
      <t>再検査該当者へ</t>
    </r>
    <r>
      <rPr>
        <u/>
        <sz val="14"/>
        <color theme="1"/>
        <rFont val="BIZ UDPゴシック"/>
        <family val="3"/>
        <charset val="128"/>
      </rPr>
      <t>個別・直接的</t>
    </r>
    <r>
      <rPr>
        <sz val="14"/>
        <color theme="1"/>
        <rFont val="BIZ UDPゴシック"/>
        <family val="3"/>
        <charset val="128"/>
      </rPr>
      <t>な再検査の案内・受診勧奨を実施している</t>
    </r>
    <rPh sb="0" eb="3">
      <t>サイケンサ</t>
    </rPh>
    <rPh sb="3" eb="5">
      <t>ガイトウ</t>
    </rPh>
    <rPh sb="5" eb="6">
      <t>シャ</t>
    </rPh>
    <rPh sb="7" eb="9">
      <t>コベツ</t>
    </rPh>
    <rPh sb="10" eb="12">
      <t>チョクセツ</t>
    </rPh>
    <rPh sb="12" eb="13">
      <t>テキ</t>
    </rPh>
    <rPh sb="14" eb="17">
      <t>サイケンサ</t>
    </rPh>
    <rPh sb="18" eb="20">
      <t>アンナイ</t>
    </rPh>
    <rPh sb="21" eb="25">
      <t>ジュシンカンショウ</t>
    </rPh>
    <rPh sb="26" eb="28">
      <t>ジッシ</t>
    </rPh>
    <phoneticPr fontId="5"/>
  </si>
  <si>
    <t>配点
5点/1点</t>
    <rPh sb="0" eb="2">
      <t>ハイテン</t>
    </rPh>
    <rPh sb="4" eb="5">
      <t>テン</t>
    </rPh>
    <rPh sb="7" eb="8">
      <t>テン</t>
    </rPh>
    <phoneticPr fontId="5"/>
  </si>
  <si>
    <t>配点
3点/2点/1点</t>
    <rPh sb="0" eb="2">
      <t>ハイテン</t>
    </rPh>
    <rPh sb="4" eb="5">
      <t>テン</t>
    </rPh>
    <rPh sb="7" eb="8">
      <t>テン</t>
    </rPh>
    <rPh sb="10" eb="11">
      <t>テン</t>
    </rPh>
    <phoneticPr fontId="5"/>
  </si>
  <si>
    <t>■実施場所・実施対象者(）</t>
    <rPh sb="1" eb="5">
      <t>ジッシバショ</t>
    </rPh>
    <rPh sb="6" eb="11">
      <t>ジッシタイショウシャ</t>
    </rPh>
    <phoneticPr fontId="5"/>
  </si>
  <si>
    <t>その他の勧奨方法→</t>
    <rPh sb="2" eb="3">
      <t>タ</t>
    </rPh>
    <rPh sb="4" eb="6">
      <t>カンショウ</t>
    </rPh>
    <rPh sb="6" eb="8">
      <t>ホウホウ</t>
    </rPh>
    <phoneticPr fontId="5"/>
  </si>
  <si>
    <t>（受動喫煙を発生させる恐れがある喫煙室・喫煙所はない）</t>
    <rPh sb="1" eb="5">
      <t>ジュドウキツエン</t>
    </rPh>
    <rPh sb="6" eb="8">
      <t>ハッセイ</t>
    </rPh>
    <rPh sb="11" eb="12">
      <t>オソ</t>
    </rPh>
    <rPh sb="16" eb="19">
      <t>キツエンシツ</t>
    </rPh>
    <rPh sb="20" eb="23">
      <t>キツエンショ</t>
    </rPh>
    <phoneticPr fontId="5"/>
  </si>
  <si>
    <t>※毎年継続的に実施している場合は最初の年月</t>
    <rPh sb="1" eb="3">
      <t>マイトシ</t>
    </rPh>
    <rPh sb="3" eb="6">
      <t>ケイゾクテキ</t>
    </rPh>
    <rPh sb="7" eb="9">
      <t>ジッシ</t>
    </rPh>
    <rPh sb="13" eb="15">
      <t>バアイ</t>
    </rPh>
    <rPh sb="16" eb="18">
      <t>サイショ</t>
    </rPh>
    <rPh sb="19" eb="21">
      <t>ネンゲツ</t>
    </rPh>
    <phoneticPr fontId="5"/>
  </si>
  <si>
    <t>事業所採点に同じ</t>
    <rPh sb="0" eb="3">
      <t>ジギョウショ</t>
    </rPh>
    <rPh sb="3" eb="5">
      <t>サイテン</t>
    </rPh>
    <rPh sb="6" eb="7">
      <t>オナ</t>
    </rPh>
    <phoneticPr fontId="5"/>
  </si>
  <si>
    <t>事業所名</t>
    <rPh sb="0" eb="3">
      <t>ジギョウショ</t>
    </rPh>
    <rPh sb="3" eb="4">
      <t>メイ</t>
    </rPh>
    <phoneticPr fontId="5"/>
  </si>
  <si>
    <t>申請者情報</t>
    <rPh sb="0" eb="2">
      <t>シンセイ</t>
    </rPh>
    <rPh sb="2" eb="3">
      <t>シャ</t>
    </rPh>
    <rPh sb="3" eb="5">
      <t>ジョウホウ</t>
    </rPh>
    <phoneticPr fontId="5"/>
  </si>
  <si>
    <t>加入健康保険組合名</t>
    <rPh sb="0" eb="9">
      <t>カニュウケンコウホケンクミアイメイ</t>
    </rPh>
    <phoneticPr fontId="5"/>
  </si>
  <si>
    <t>健康経営優良法人認定</t>
    <rPh sb="0" eb="8">
      <t>ケンコウケイエイユウリョウホウジン</t>
    </rPh>
    <rPh sb="8" eb="10">
      <t>ニンテイ</t>
    </rPh>
    <phoneticPr fontId="5"/>
  </si>
  <si>
    <t>事業場数</t>
    <rPh sb="0" eb="3">
      <t>ジギョウバ</t>
    </rPh>
    <rPh sb="3" eb="4">
      <t>スウ</t>
    </rPh>
    <phoneticPr fontId="5"/>
  </si>
  <si>
    <t>従業員数</t>
    <rPh sb="0" eb="4">
      <t>ジュウギョウインスウ</t>
    </rPh>
    <phoneticPr fontId="5"/>
  </si>
  <si>
    <t>健康企業宣言（健康経営）取組状況</t>
    <rPh sb="0" eb="6">
      <t>ケンコウキギョウセンゲン</t>
    </rPh>
    <rPh sb="7" eb="11">
      <t>ケンコウケイエイ</t>
    </rPh>
    <rPh sb="12" eb="16">
      <t>トリクミジョウキョウ</t>
    </rPh>
    <phoneticPr fontId="5"/>
  </si>
  <si>
    <t>金の認定日　【初回】</t>
    <rPh sb="0" eb="1">
      <t>キン</t>
    </rPh>
    <rPh sb="2" eb="3">
      <t>ニン</t>
    </rPh>
    <rPh sb="3" eb="4">
      <t>テイ</t>
    </rPh>
    <rPh sb="4" eb="5">
      <t>ビ</t>
    </rPh>
    <phoneticPr fontId="5"/>
  </si>
  <si>
    <t>銀の認定日　【初回】</t>
    <rPh sb="0" eb="1">
      <t>ギン</t>
    </rPh>
    <rPh sb="2" eb="3">
      <t>ニン</t>
    </rPh>
    <rPh sb="3" eb="4">
      <t>テイ</t>
    </rPh>
    <rPh sb="4" eb="5">
      <t>ビ</t>
    </rPh>
    <rPh sb="6" eb="9">
      <t>(ショカイ</t>
    </rPh>
    <phoneticPr fontId="5"/>
  </si>
  <si>
    <t>Step2宣言日　【初回】</t>
    <rPh sb="5" eb="8">
      <t>センゲンビ</t>
    </rPh>
    <rPh sb="10" eb="12">
      <t>ショカイ</t>
    </rPh>
    <phoneticPr fontId="5"/>
  </si>
  <si>
    <t>Step1宣言日　【初回】</t>
    <rPh sb="5" eb="8">
      <t>センゲンビ</t>
    </rPh>
    <rPh sb="10" eb="12">
      <t>ショカイ</t>
    </rPh>
    <phoneticPr fontId="5"/>
  </si>
  <si>
    <t>被保険者数</t>
    <rPh sb="0" eb="5">
      <t>ヒホケンシャスウ</t>
    </rPh>
    <phoneticPr fontId="5"/>
  </si>
  <si>
    <t>質問(各質問ごとに☑をいれて採点してください）</t>
    <rPh sb="0" eb="2">
      <t>シツモン</t>
    </rPh>
    <rPh sb="3" eb="6">
      <t>カクシツモン</t>
    </rPh>
    <rPh sb="14" eb="16">
      <t>サイテン</t>
    </rPh>
    <phoneticPr fontId="6"/>
  </si>
  <si>
    <t>申　請　種　別</t>
    <rPh sb="0" eb="1">
      <t>サル</t>
    </rPh>
    <rPh sb="2" eb="3">
      <t>ショウ</t>
    </rPh>
    <rPh sb="4" eb="5">
      <t>シュ</t>
    </rPh>
    <rPh sb="6" eb="7">
      <t>ベツ</t>
    </rPh>
    <phoneticPr fontId="5"/>
  </si>
  <si>
    <t>事業所所在地</t>
    <rPh sb="0" eb="3">
      <t>ジギョウショ</t>
    </rPh>
    <rPh sb="3" eb="6">
      <t>ショザイチ</t>
    </rPh>
    <phoneticPr fontId="5"/>
  </si>
  <si>
    <t>事業主　記入欄</t>
    <phoneticPr fontId="5"/>
  </si>
  <si>
    <t>採　点　点　数</t>
    <rPh sb="0" eb="1">
      <t>サイ</t>
    </rPh>
    <rPh sb="2" eb="3">
      <t>テン</t>
    </rPh>
    <rPh sb="4" eb="5">
      <t>テン</t>
    </rPh>
    <rPh sb="6" eb="7">
      <t>スウ</t>
    </rPh>
    <phoneticPr fontId="5"/>
  </si>
  <si>
    <t>採点情報</t>
    <rPh sb="0" eb="4">
      <t>サイテンジョウホウ</t>
    </rPh>
    <phoneticPr fontId="5"/>
  </si>
  <si>
    <t>健康経営優良法人申請予定</t>
    <rPh sb="0" eb="8">
      <t>ケンコウケイエイユウリョウホウジン</t>
    </rPh>
    <rPh sb="8" eb="10">
      <t>シンセイ</t>
    </rPh>
    <rPh sb="10" eb="12">
      <t>ヨテイ</t>
    </rPh>
    <phoneticPr fontId="5"/>
  </si>
  <si>
    <t>従業員の皆様は健診を100％受診していますか？</t>
  </si>
  <si>
    <t>40歳以上の従業員の健診結果を、健康保険組合へ提供していますか？</t>
  </si>
  <si>
    <t>１次採点</t>
    <rPh sb="1" eb="2">
      <t>ジ</t>
    </rPh>
    <rPh sb="2" eb="4">
      <t>サイテン</t>
    </rPh>
    <phoneticPr fontId="5"/>
  </si>
  <si>
    <t>最終採点</t>
    <rPh sb="0" eb="4">
      <t>サイシュウサイテン</t>
    </rPh>
    <phoneticPr fontId="5"/>
  </si>
  <si>
    <t>事業所申請</t>
    <rPh sb="0" eb="2">
      <t>ジギョウ</t>
    </rPh>
    <rPh sb="2" eb="3">
      <t>ショ</t>
    </rPh>
    <rPh sb="3" eb="5">
      <t>シンセイ</t>
    </rPh>
    <phoneticPr fontId="5"/>
  </si>
  <si>
    <t>　　　　　　　健康企業宣言Step1「銀の認定」実施結果レポート</t>
    <phoneticPr fontId="5"/>
  </si>
  <si>
    <t>一次採点に同じ</t>
    <rPh sb="0" eb="2">
      <t>イチジ</t>
    </rPh>
    <rPh sb="2" eb="4">
      <t>サイテン</t>
    </rPh>
    <rPh sb="5" eb="6">
      <t>オナ</t>
    </rPh>
    <phoneticPr fontId="5"/>
  </si>
  <si>
    <t>事業所申請に同じ</t>
    <rPh sb="0" eb="3">
      <t>ジギョウショ</t>
    </rPh>
    <rPh sb="3" eb="5">
      <t>シンセイ</t>
    </rPh>
    <rPh sb="6" eb="7">
      <t>オナ</t>
    </rPh>
    <phoneticPr fontId="5"/>
  </si>
  <si>
    <t>⑦</t>
    <phoneticPr fontId="5"/>
  </si>
  <si>
    <t>上記の健康課題が、整理され一覧化されるなど、客観的にも明確な状態にある</t>
    <rPh sb="0" eb="2">
      <t>ジョウキ</t>
    </rPh>
    <rPh sb="3" eb="7">
      <t>ケンコウカダイ</t>
    </rPh>
    <rPh sb="9" eb="11">
      <t>セイリ</t>
    </rPh>
    <rPh sb="13" eb="16">
      <t>イチランカ</t>
    </rPh>
    <rPh sb="22" eb="25">
      <t>キャッカンテキ</t>
    </rPh>
    <rPh sb="27" eb="29">
      <t>メイカク</t>
    </rPh>
    <rPh sb="30" eb="32">
      <t>ジョウタイ</t>
    </rPh>
    <phoneticPr fontId="5"/>
  </si>
  <si>
    <t>職種</t>
    <rPh sb="0" eb="2">
      <t>ショクシュ</t>
    </rPh>
    <phoneticPr fontId="5"/>
  </si>
  <si>
    <t>銀の認定日　【初回】</t>
    <phoneticPr fontId="5"/>
  </si>
  <si>
    <t>Step2宣言日　【初回】</t>
    <phoneticPr fontId="5"/>
  </si>
  <si>
    <t>金の認定日　【初回】</t>
    <phoneticPr fontId="5"/>
  </si>
  <si>
    <t>健康経営優良法人認定</t>
    <phoneticPr fontId="5"/>
  </si>
  <si>
    <t>質問番号</t>
    <rPh sb="0" eb="2">
      <t>シツモン</t>
    </rPh>
    <rPh sb="2" eb="4">
      <t>バンゴウ</t>
    </rPh>
    <phoneticPr fontId="6"/>
  </si>
  <si>
    <t>質問番号</t>
    <rPh sb="0" eb="4">
      <t>シツモンバンゴウ</t>
    </rPh>
    <phoneticPr fontId="6"/>
  </si>
  <si>
    <t>年度</t>
    <rPh sb="0" eb="2">
      <t>ネンド</t>
    </rPh>
    <phoneticPr fontId="5"/>
  </si>
  <si>
    <t>種別</t>
    <rPh sb="0" eb="2">
      <t>シュベツ</t>
    </rPh>
    <phoneticPr fontId="5"/>
  </si>
  <si>
    <t>健診案内・受診勧奨を実施</t>
    <rPh sb="0" eb="2">
      <t>ケンシン</t>
    </rPh>
    <rPh sb="2" eb="4">
      <t>アンナイ</t>
    </rPh>
    <rPh sb="5" eb="9">
      <t>ジュシンカンショウ</t>
    </rPh>
    <rPh sb="10" eb="12">
      <t>ジッシ</t>
    </rPh>
    <phoneticPr fontId="5"/>
  </si>
  <si>
    <t>■その他記入欄（取組・採点の補足説明等）</t>
  </si>
  <si>
    <t>■その他記入欄（取組・採点の補足説明等）</t>
    <rPh sb="11" eb="13">
      <t>サイテン</t>
    </rPh>
    <rPh sb="14" eb="16">
      <t>ホソク</t>
    </rPh>
    <rPh sb="16" eb="18">
      <t>セツメイ</t>
    </rPh>
    <phoneticPr fontId="5"/>
  </si>
  <si>
    <t>■その他記入欄（取組・採点の補足説明等）</t>
    <phoneticPr fontId="5"/>
  </si>
  <si>
    <t>上記の健康課題が、整理され一覧化されるなど、客観的にも明確な状態にある</t>
    <rPh sb="0" eb="2">
      <t>ジョウキ</t>
    </rPh>
    <rPh sb="3" eb="5">
      <t>ケンコウ</t>
    </rPh>
    <rPh sb="5" eb="7">
      <t>カダイ</t>
    </rPh>
    <rPh sb="9" eb="11">
      <t>セイリ</t>
    </rPh>
    <rPh sb="13" eb="16">
      <t>イチランカ</t>
    </rPh>
    <rPh sb="22" eb="25">
      <t>キャクカンテキ</t>
    </rPh>
    <rPh sb="27" eb="29">
      <t>メイカク</t>
    </rPh>
    <rPh sb="30" eb="32">
      <t>ジョウタイ</t>
    </rPh>
    <phoneticPr fontId="5"/>
  </si>
  <si>
    <t>上記の目標・計画、またはスケジュールは整理され明確な状態にある</t>
    <rPh sb="0" eb="2">
      <t>ジョウキ</t>
    </rPh>
    <rPh sb="19" eb="21">
      <t>セイリ</t>
    </rPh>
    <rPh sb="23" eb="25">
      <t>メイカク</t>
    </rPh>
    <rPh sb="26" eb="28">
      <t>ジョウタイ</t>
    </rPh>
    <phoneticPr fontId="5"/>
  </si>
  <si>
    <t>上記の目標・計画、またはスケジュールは整理され明確な状態にある</t>
    <rPh sb="0" eb="2">
      <t>ジョウキ</t>
    </rPh>
    <rPh sb="3" eb="5">
      <t>モクヒョウ</t>
    </rPh>
    <rPh sb="6" eb="8">
      <t>ケイカク</t>
    </rPh>
    <rPh sb="19" eb="21">
      <t>セイリ</t>
    </rPh>
    <rPh sb="23" eb="25">
      <t>メイカク</t>
    </rPh>
    <rPh sb="26" eb="28">
      <t>ジョウタイ</t>
    </rPh>
    <phoneticPr fontId="5"/>
  </si>
  <si>
    <t>健診の必要性を従業員へ周知していますか？</t>
    <phoneticPr fontId="5"/>
  </si>
  <si>
    <t>健診結果が「要医療」など再度検査が必要な人に受診を勧めてますか？</t>
    <phoneticPr fontId="5"/>
  </si>
  <si>
    <t>健診の結果、特定保健指導となった該当者は、特定保健指導を受けてますか？</t>
    <phoneticPr fontId="5"/>
  </si>
  <si>
    <t>健康づくりを担当する担当者を決めていますか？</t>
    <phoneticPr fontId="5"/>
  </si>
  <si>
    <t>従業員が健康づくりを話し合える場はありますか？</t>
    <phoneticPr fontId="5"/>
  </si>
  <si>
    <t>健康測定機器等を設置していますか？</t>
    <phoneticPr fontId="5"/>
  </si>
  <si>
    <t>職場の健康課題を考えたり問題の整理を行っていますか？</t>
    <phoneticPr fontId="5"/>
  </si>
  <si>
    <t>健康づくりの目標・計画・進捗管理を行っていますか？</t>
    <phoneticPr fontId="5"/>
  </si>
  <si>
    <t>従業員の日頃の飲み物に気を付けていますか？</t>
    <phoneticPr fontId="5"/>
  </si>
  <si>
    <t>従業員の日頃の食生活が乱れないような取組みを行っていますか？</t>
    <phoneticPr fontId="5"/>
  </si>
  <si>
    <t>従業員の日頃の食生活が乱れないような取組みを行っていますか？</t>
    <phoneticPr fontId="5"/>
  </si>
  <si>
    <t>業務中などに体操やストレッチを取り入れていますか？</t>
    <phoneticPr fontId="5"/>
  </si>
  <si>
    <t>階段の活用など歩数を増やす工夫をしていますか？</t>
    <phoneticPr fontId="5"/>
  </si>
  <si>
    <t>従業員にたばこの害について周知活動をしていますか？</t>
    <phoneticPr fontId="5"/>
  </si>
  <si>
    <t>受動喫煙防止策を講じていますか？</t>
    <phoneticPr fontId="5"/>
  </si>
  <si>
    <t>従業員の心の健康に関する取組みをしていますか？</t>
    <phoneticPr fontId="5"/>
  </si>
  <si>
    <t>従業員の心の健康に関する取組みをしていますか？</t>
    <phoneticPr fontId="5"/>
  </si>
  <si>
    <t>気になることを相談できる職場の雰囲気を作っていますか？</t>
    <phoneticPr fontId="5"/>
  </si>
  <si>
    <t>■原点理由項目</t>
    <rPh sb="1" eb="3">
      <t>ゲンテン</t>
    </rPh>
    <rPh sb="3" eb="5">
      <t>リユウ</t>
    </rPh>
    <rPh sb="5" eb="7">
      <t>コウモク</t>
    </rPh>
    <phoneticPr fontId="5"/>
  </si>
  <si>
    <t>※</t>
    <phoneticPr fontId="5"/>
  </si>
  <si>
    <t>事業所名</t>
    <rPh sb="0" eb="4">
      <t>ジギョウショメイ</t>
    </rPh>
    <phoneticPr fontId="5"/>
  </si>
  <si>
    <t>事業場数</t>
    <rPh sb="0" eb="4">
      <t>ジギョウバスウ</t>
    </rPh>
    <phoneticPr fontId="5"/>
  </si>
  <si>
    <t>健保組合名</t>
    <rPh sb="0" eb="5">
      <t>ケンポクミアイメイ</t>
    </rPh>
    <phoneticPr fontId="5"/>
  </si>
  <si>
    <t>申請種別</t>
    <rPh sb="0" eb="4">
      <t>シンセイシュベツ</t>
    </rPh>
    <phoneticPr fontId="5"/>
  </si>
  <si>
    <t>合計</t>
    <rPh sb="0" eb="2">
      <t>ゴウケイ</t>
    </rPh>
    <phoneticPr fontId="5"/>
  </si>
  <si>
    <t>健康企業宣言Step1「銀の認定」実施結果レポート　採点結果</t>
    <rPh sb="26" eb="28">
      <t>サイテン</t>
    </rPh>
    <rPh sb="28" eb="30">
      <t>ケッカ</t>
    </rPh>
    <phoneticPr fontId="5"/>
  </si>
  <si>
    <t>■取組期間</t>
    <phoneticPr fontId="5"/>
  </si>
  <si>
    <t>■取組期間(該当に☑）</t>
    <phoneticPr fontId="5"/>
  </si>
  <si>
    <t>■取組期間（レポート提出日から起算）</t>
    <rPh sb="10" eb="13">
      <t>テイシュツビ</t>
    </rPh>
    <rPh sb="15" eb="17">
      <t>キサン</t>
    </rPh>
    <phoneticPr fontId="5"/>
  </si>
  <si>
    <t>質問</t>
    <rPh sb="0" eb="2">
      <t>シツモン</t>
    </rPh>
    <phoneticPr fontId="5"/>
  </si>
  <si>
    <t>申請
点数</t>
    <rPh sb="0" eb="2">
      <t>シンセイ</t>
    </rPh>
    <rPh sb="3" eb="5">
      <t>テンスウ</t>
    </rPh>
    <phoneticPr fontId="5"/>
  </si>
  <si>
    <t>最終
点数</t>
    <rPh sb="0" eb="2">
      <t>サイシュウ</t>
    </rPh>
    <rPh sb="3" eb="5">
      <t>テンスウ</t>
    </rPh>
    <phoneticPr fontId="5"/>
  </si>
  <si>
    <t>一次
点数</t>
    <rPh sb="0" eb="2">
      <t>イチジ</t>
    </rPh>
    <rPh sb="3" eb="5">
      <t>テンスウ</t>
    </rPh>
    <phoneticPr fontId="5"/>
  </si>
  <si>
    <t>申請内容（事業主記入欄チェック内容等）に相違等はありません。左記のとおり申請します。</t>
    <rPh sb="0" eb="2">
      <t>シンセイ</t>
    </rPh>
    <rPh sb="2" eb="4">
      <t>ナイヨウ</t>
    </rPh>
    <rPh sb="5" eb="8">
      <t>ジギョウヌシ</t>
    </rPh>
    <rPh sb="8" eb="10">
      <t>キニュウ</t>
    </rPh>
    <rPh sb="10" eb="11">
      <t>ラン</t>
    </rPh>
    <rPh sb="15" eb="17">
      <t>ナイヨウ</t>
    </rPh>
    <rPh sb="17" eb="18">
      <t>トウ</t>
    </rPh>
    <rPh sb="20" eb="23">
      <t>ソウイトウ</t>
    </rPh>
    <rPh sb="30" eb="32">
      <t>サキ</t>
    </rPh>
    <rPh sb="36" eb="38">
      <t>シンセイ</t>
    </rPh>
    <phoneticPr fontId="5"/>
  </si>
  <si>
    <t>この実施結果レポートとともに、健康企業宣言システムメニュー「健康企業宣言（更新・申請）Step1」からご申請ください。</t>
    <rPh sb="2" eb="6">
      <t>ジッシケッカ</t>
    </rPh>
    <rPh sb="15" eb="21">
      <t>ケンコウキギョウセンゲン</t>
    </rPh>
    <rPh sb="30" eb="36">
      <t>ケンコウキギョウセンゲン</t>
    </rPh>
    <rPh sb="37" eb="39">
      <t>コウシン</t>
    </rPh>
    <rPh sb="40" eb="42">
      <t>シンセイ</t>
    </rPh>
    <rPh sb="52" eb="54">
      <t>シンセイ</t>
    </rPh>
    <phoneticPr fontId="5"/>
  </si>
  <si>
    <t>配点
20点/10点/1点</t>
    <rPh sb="0" eb="2">
      <t>ハイテン</t>
    </rPh>
    <rPh sb="5" eb="6">
      <t>テン</t>
    </rPh>
    <rPh sb="9" eb="10">
      <t>テン</t>
    </rPh>
    <rPh sb="12" eb="13">
      <t>テン</t>
    </rPh>
    <phoneticPr fontId="5"/>
  </si>
  <si>
    <t>①</t>
    <phoneticPr fontId="5"/>
  </si>
  <si>
    <t>年度(年)における従業員の事業者健診の受診率</t>
    <phoneticPr fontId="5"/>
  </si>
  <si>
    <t>人</t>
    <rPh sb="0" eb="1">
      <t>ニン</t>
    </rPh>
    <phoneticPr fontId="5"/>
  </si>
  <si>
    <t>③健診不可者の数</t>
    <rPh sb="1" eb="5">
      <t>ケンシンフカ</t>
    </rPh>
    <rPh sb="5" eb="6">
      <t>シャ</t>
    </rPh>
    <rPh sb="7" eb="8">
      <t>カズ</t>
    </rPh>
    <phoneticPr fontId="5"/>
  </si>
  <si>
    <r>
      <t>％　</t>
    </r>
    <r>
      <rPr>
        <sz val="11"/>
        <color rgb="FF000000"/>
        <rFont val="BIZ UDPゴシック"/>
        <family val="3"/>
        <charset val="128"/>
      </rPr>
      <t>（②/①ー③×100）</t>
    </r>
    <phoneticPr fontId="5"/>
  </si>
  <si>
    <t>年度における被保険者の特定健康診査の受診率</t>
    <phoneticPr fontId="5"/>
  </si>
  <si>
    <t>③健診受診者率</t>
    <rPh sb="1" eb="3">
      <t>ケンシン</t>
    </rPh>
    <rPh sb="3" eb="5">
      <t>ジュシン</t>
    </rPh>
    <rPh sb="5" eb="6">
      <t>シャ</t>
    </rPh>
    <rPh sb="6" eb="7">
      <t>リツ</t>
    </rPh>
    <phoneticPr fontId="5"/>
  </si>
  <si>
    <t>年度における被保険者の特定保健指導</t>
    <phoneticPr fontId="5"/>
  </si>
  <si>
    <t>実績事前報告済み</t>
    <rPh sb="0" eb="2">
      <t>ジッセキ</t>
    </rPh>
    <rPh sb="2" eb="7">
      <t>ジゼンホウコクズ</t>
    </rPh>
    <phoneticPr fontId="5"/>
  </si>
  <si>
    <t>　ご提出も不要です。</t>
    <rPh sb="2" eb="4">
      <t>テイシュツ</t>
    </rPh>
    <rPh sb="5" eb="7">
      <t>フヨウ</t>
    </rPh>
    <phoneticPr fontId="5"/>
  </si>
  <si>
    <t>※この質問は健康保険組合の実施率で採点されます。また、添付資料（エビデンス）の</t>
    <rPh sb="3" eb="5">
      <t>シツモン</t>
    </rPh>
    <rPh sb="6" eb="12">
      <t>ケンコウホケンクミアイ</t>
    </rPh>
    <rPh sb="13" eb="15">
      <t>ジッシ</t>
    </rPh>
    <rPh sb="15" eb="16">
      <t>リツ</t>
    </rPh>
    <rPh sb="17" eb="19">
      <t>サイテン</t>
    </rPh>
    <phoneticPr fontId="5"/>
  </si>
  <si>
    <t>⑬</t>
    <phoneticPr fontId="5"/>
  </si>
  <si>
    <t>⑫</t>
    <phoneticPr fontId="5"/>
  </si>
  <si>
    <t>④</t>
    <phoneticPr fontId="5"/>
  </si>
  <si>
    <t>③</t>
    <phoneticPr fontId="5"/>
  </si>
  <si>
    <t>①</t>
    <phoneticPr fontId="5"/>
  </si>
  <si>
    <t>⑥</t>
    <phoneticPr fontId="5"/>
  </si>
  <si>
    <t>⑤</t>
    <phoneticPr fontId="5"/>
  </si>
  <si>
    <t>⑨</t>
    <phoneticPr fontId="5"/>
  </si>
  <si>
    <t>⑭</t>
    <phoneticPr fontId="5"/>
  </si>
  <si>
    <t>⑮</t>
    <phoneticPr fontId="5"/>
  </si>
  <si>
    <t>⑱</t>
    <phoneticPr fontId="5"/>
  </si>
  <si>
    <t>⑰</t>
    <phoneticPr fontId="5"/>
  </si>
  <si>
    <t>⑯</t>
    <phoneticPr fontId="5"/>
  </si>
  <si>
    <t>⑩</t>
    <phoneticPr fontId="5"/>
  </si>
  <si>
    <t>⑪</t>
    <phoneticPr fontId="5"/>
  </si>
  <si>
    <t>受診率</t>
    <rPh sb="0" eb="3">
      <t>ジュシンリツ</t>
    </rPh>
    <phoneticPr fontId="5"/>
  </si>
  <si>
    <t>特定健診</t>
    <rPh sb="0" eb="2">
      <t>トクテイ</t>
    </rPh>
    <rPh sb="2" eb="4">
      <t>ケンシン</t>
    </rPh>
    <phoneticPr fontId="5"/>
  </si>
  <si>
    <t>終了率</t>
    <rPh sb="0" eb="3">
      <t>シュウリョウリツ</t>
    </rPh>
    <phoneticPr fontId="5"/>
  </si>
  <si>
    <t>対象者数</t>
    <rPh sb="0" eb="3">
      <t>タイショウシャ</t>
    </rPh>
    <rPh sb="3" eb="4">
      <t>スウ</t>
    </rPh>
    <phoneticPr fontId="5"/>
  </si>
  <si>
    <t>受診者数</t>
    <rPh sb="0" eb="4">
      <t>ジュシンシャスウ</t>
    </rPh>
    <phoneticPr fontId="5"/>
  </si>
  <si>
    <t>終了者数</t>
    <rPh sb="0" eb="2">
      <t>シュウリョウ</t>
    </rPh>
    <rPh sb="2" eb="3">
      <t>シャ</t>
    </rPh>
    <rPh sb="3" eb="4">
      <t>スウ</t>
    </rPh>
    <phoneticPr fontId="5"/>
  </si>
  <si>
    <t>採点
点数</t>
    <rPh sb="0" eb="2">
      <t>サイテン</t>
    </rPh>
    <rPh sb="3" eb="5">
      <t>テンスウ</t>
    </rPh>
    <phoneticPr fontId="5"/>
  </si>
  <si>
    <t>質問
番号</t>
    <rPh sb="0" eb="2">
      <t>シツモン</t>
    </rPh>
    <rPh sb="3" eb="5">
      <t>バンゴウ</t>
    </rPh>
    <phoneticPr fontId="5"/>
  </si>
  <si>
    <t>判定</t>
    <rPh sb="0" eb="2">
      <t>ハンテイ</t>
    </rPh>
    <phoneticPr fontId="5"/>
  </si>
  <si>
    <t>レポート記入日(採点日）</t>
    <rPh sb="4" eb="7">
      <t>キニュウビ</t>
    </rPh>
    <rPh sb="8" eb="11">
      <t>サイテンビ</t>
    </rPh>
    <phoneticPr fontId="5"/>
  </si>
  <si>
    <t>健康経営優良法人認定年度</t>
    <rPh sb="0" eb="8">
      <t>ケンコウケイエイユウリョウホウジン</t>
    </rPh>
    <rPh sb="8" eb="10">
      <t>ニンテイ</t>
    </rPh>
    <rPh sb="10" eb="12">
      <t>ネンド</t>
    </rPh>
    <phoneticPr fontId="5"/>
  </si>
  <si>
    <t>健康経営優良法人認定種別</t>
    <rPh sb="0" eb="8">
      <t>ケンコウケイエイユウリョウホウジン</t>
    </rPh>
    <rPh sb="8" eb="10">
      <t>ニンテイ</t>
    </rPh>
    <rPh sb="10" eb="12">
      <t>シュベツ</t>
    </rPh>
    <phoneticPr fontId="5"/>
  </si>
  <si>
    <t>申請種別</t>
    <rPh sb="0" eb="1">
      <t>サル</t>
    </rPh>
    <rPh sb="1" eb="2">
      <t>ショウ</t>
    </rPh>
    <rPh sb="2" eb="3">
      <t>シュ</t>
    </rPh>
    <rPh sb="3" eb="4">
      <t>ベツ</t>
    </rPh>
    <phoneticPr fontId="5"/>
  </si>
  <si>
    <t>採点点数</t>
    <rPh sb="0" eb="1">
      <t>サイ</t>
    </rPh>
    <rPh sb="1" eb="2">
      <t>テン</t>
    </rPh>
    <rPh sb="2" eb="3">
      <t>テン</t>
    </rPh>
    <rPh sb="3" eb="4">
      <t>スウ</t>
    </rPh>
    <phoneticPr fontId="5"/>
  </si>
  <si>
    <t>備考</t>
    <rPh sb="0" eb="1">
      <t>ビ</t>
    </rPh>
    <rPh sb="1" eb="2">
      <t>コウ</t>
    </rPh>
    <phoneticPr fontId="5"/>
  </si>
  <si>
    <t>チェック1</t>
    <phoneticPr fontId="5"/>
  </si>
  <si>
    <t>チェック2</t>
  </si>
  <si>
    <t>チェック3</t>
  </si>
  <si>
    <t>チェック4</t>
  </si>
  <si>
    <t>チェック5</t>
  </si>
  <si>
    <t>健康経営優良法人認定年度</t>
    <rPh sb="10" eb="12">
      <t>ネンド</t>
    </rPh>
    <phoneticPr fontId="5"/>
  </si>
  <si>
    <t>健康経営優良法人認定種別</t>
    <rPh sb="10" eb="12">
      <t>シュベツ</t>
    </rPh>
    <phoneticPr fontId="5"/>
  </si>
  <si>
    <t>申請予定</t>
    <rPh sb="0" eb="4">
      <t>シンセイヨテイ</t>
    </rPh>
    <phoneticPr fontId="5"/>
  </si>
  <si>
    <t>対象者</t>
    <rPh sb="0" eb="3">
      <t>タイショウシャ</t>
    </rPh>
    <phoneticPr fontId="5"/>
  </si>
  <si>
    <t>受診者</t>
    <rPh sb="0" eb="3">
      <t>ジュシンシャ</t>
    </rPh>
    <phoneticPr fontId="5"/>
  </si>
  <si>
    <t>不可者数</t>
    <rPh sb="0" eb="2">
      <t>フカ</t>
    </rPh>
    <rPh sb="2" eb="3">
      <t>シャ</t>
    </rPh>
    <rPh sb="3" eb="4">
      <t>スウ</t>
    </rPh>
    <phoneticPr fontId="5"/>
  </si>
  <si>
    <t>その他</t>
    <rPh sb="2" eb="3">
      <t>タ</t>
    </rPh>
    <phoneticPr fontId="5"/>
  </si>
  <si>
    <t>点数</t>
    <rPh sb="0" eb="2">
      <t>テンスウ</t>
    </rPh>
    <phoneticPr fontId="5"/>
  </si>
  <si>
    <t>取組無し</t>
    <rPh sb="0" eb="2">
      <t>トリクミ</t>
    </rPh>
    <rPh sb="2" eb="3">
      <t>ナ</t>
    </rPh>
    <phoneticPr fontId="5"/>
  </si>
  <si>
    <t>個別勧奨</t>
    <rPh sb="0" eb="2">
      <t>コベツ</t>
    </rPh>
    <rPh sb="2" eb="4">
      <t>カンショウ</t>
    </rPh>
    <phoneticPr fontId="5"/>
  </si>
  <si>
    <t>必要性</t>
    <rPh sb="0" eb="3">
      <t>ヒツヨウセイ</t>
    </rPh>
    <phoneticPr fontId="5"/>
  </si>
  <si>
    <t>ポスター・リーフレット等</t>
    <rPh sb="11" eb="12">
      <t>トウ</t>
    </rPh>
    <phoneticPr fontId="5"/>
  </si>
  <si>
    <t>社内イントラ・グループウェア</t>
    <rPh sb="0" eb="2">
      <t>シャナイ</t>
    </rPh>
    <phoneticPr fontId="5"/>
  </si>
  <si>
    <t>研修等</t>
    <rPh sb="0" eb="2">
      <t>ケンシュウ</t>
    </rPh>
    <rPh sb="2" eb="3">
      <t>トウ</t>
    </rPh>
    <phoneticPr fontId="5"/>
  </si>
  <si>
    <t>全事業場・全従業員</t>
    <rPh sb="0" eb="3">
      <t>ゼンジギョウ</t>
    </rPh>
    <rPh sb="3" eb="4">
      <t>バ</t>
    </rPh>
    <rPh sb="5" eb="9">
      <t>ゼンジュウギョウイン</t>
    </rPh>
    <phoneticPr fontId="5"/>
  </si>
  <si>
    <t>一部の事業場・一部の従業員</t>
    <rPh sb="7" eb="9">
      <t>イチブ</t>
    </rPh>
    <rPh sb="10" eb="13">
      <t>ジュウギョウイン</t>
    </rPh>
    <phoneticPr fontId="5"/>
  </si>
  <si>
    <t>その他内容</t>
    <rPh sb="2" eb="3">
      <t>タ</t>
    </rPh>
    <rPh sb="3" eb="5">
      <t>ナイヨウ</t>
    </rPh>
    <phoneticPr fontId="5"/>
  </si>
  <si>
    <t>開始月</t>
    <rPh sb="0" eb="3">
      <t>カイシツキ</t>
    </rPh>
    <phoneticPr fontId="5"/>
  </si>
  <si>
    <t>再検査個別</t>
    <rPh sb="0" eb="3">
      <t>サイケンサ</t>
    </rPh>
    <rPh sb="3" eb="5">
      <t>コベツ</t>
    </rPh>
    <phoneticPr fontId="5"/>
  </si>
  <si>
    <t>再検査全体</t>
    <rPh sb="0" eb="3">
      <t>サイケンサ</t>
    </rPh>
    <rPh sb="3" eb="5">
      <t>ゼンタイ</t>
    </rPh>
    <phoneticPr fontId="5"/>
  </si>
  <si>
    <t>該当者へメール</t>
    <rPh sb="0" eb="3">
      <t>ガイトウシャ</t>
    </rPh>
    <phoneticPr fontId="5"/>
  </si>
  <si>
    <t>該当者通知紙</t>
    <rPh sb="0" eb="3">
      <t>ガイトウシャ</t>
    </rPh>
    <rPh sb="3" eb="5">
      <t>ツウチ</t>
    </rPh>
    <rPh sb="5" eb="6">
      <t>カミ</t>
    </rPh>
    <phoneticPr fontId="5"/>
  </si>
  <si>
    <t>その他</t>
    <rPh sb="2" eb="3">
      <t>タ</t>
    </rPh>
    <phoneticPr fontId="5"/>
  </si>
  <si>
    <r>
      <t>その他</t>
    </r>
    <r>
      <rPr>
        <sz val="9"/>
        <color theme="1"/>
        <rFont val="Segoe UI Symbol"/>
        <family val="2"/>
      </rPr>
      <t>☑</t>
    </r>
    <rPh sb="2" eb="3">
      <t>タ</t>
    </rPh>
    <phoneticPr fontId="5"/>
  </si>
  <si>
    <t>その他取組</t>
    <rPh sb="2" eb="3">
      <t>タ</t>
    </rPh>
    <rPh sb="3" eb="5">
      <t>トリクミ</t>
    </rPh>
    <phoneticPr fontId="5"/>
  </si>
  <si>
    <t>一次健診時再検査案内</t>
    <rPh sb="0" eb="2">
      <t>イチジ</t>
    </rPh>
    <rPh sb="2" eb="4">
      <t>ケンシン</t>
    </rPh>
    <rPh sb="4" eb="5">
      <t>ジ</t>
    </rPh>
    <rPh sb="5" eb="8">
      <t>サイケンサ</t>
    </rPh>
    <rPh sb="8" eb="10">
      <t>アンナイ</t>
    </rPh>
    <phoneticPr fontId="5"/>
  </si>
  <si>
    <t>取組無し</t>
    <rPh sb="0" eb="3">
      <t>トリクミナ</t>
    </rPh>
    <phoneticPr fontId="5"/>
  </si>
  <si>
    <t>推進担当</t>
    <rPh sb="0" eb="4">
      <t>スイシンタントウ</t>
    </rPh>
    <phoneticPr fontId="5"/>
  </si>
  <si>
    <t>担当者有無</t>
    <rPh sb="0" eb="3">
      <t>タントウシャ</t>
    </rPh>
    <rPh sb="3" eb="4">
      <t>ア</t>
    </rPh>
    <rPh sb="4" eb="5">
      <t>ナ</t>
    </rPh>
    <phoneticPr fontId="5"/>
  </si>
  <si>
    <t>衛生委員</t>
    <rPh sb="0" eb="4">
      <t>エイセイイイン</t>
    </rPh>
    <phoneticPr fontId="5"/>
  </si>
  <si>
    <t>その他内容</t>
    <rPh sb="2" eb="3">
      <t>タ</t>
    </rPh>
    <rPh sb="3" eb="5">
      <t>ナイヨウ</t>
    </rPh>
    <phoneticPr fontId="5"/>
  </si>
  <si>
    <t>MT・会議有</t>
    <rPh sb="5" eb="6">
      <t>アリ</t>
    </rPh>
    <phoneticPr fontId="5"/>
  </si>
  <si>
    <t>会議名</t>
    <rPh sb="0" eb="3">
      <t>カイギメイ</t>
    </rPh>
    <phoneticPr fontId="5"/>
  </si>
  <si>
    <t>頻度</t>
    <rPh sb="0" eb="2">
      <t>ヒンド</t>
    </rPh>
    <phoneticPr fontId="5"/>
  </si>
  <si>
    <t>測定器設置</t>
    <rPh sb="0" eb="3">
      <t>ソクテイキ</t>
    </rPh>
    <rPh sb="3" eb="5">
      <t>セッチ</t>
    </rPh>
    <phoneticPr fontId="5"/>
  </si>
  <si>
    <t>血圧計等</t>
    <rPh sb="0" eb="3">
      <t>ケツアツケイ</t>
    </rPh>
    <rPh sb="3" eb="4">
      <t>トウ</t>
    </rPh>
    <phoneticPr fontId="5"/>
  </si>
  <si>
    <t>体温計</t>
    <rPh sb="0" eb="3">
      <t>タイオンケイ</t>
    </rPh>
    <phoneticPr fontId="5"/>
  </si>
  <si>
    <t>点数</t>
    <rPh sb="0" eb="2">
      <t>テンスウ</t>
    </rPh>
    <phoneticPr fontId="5"/>
  </si>
  <si>
    <t>課題把握</t>
    <rPh sb="0" eb="2">
      <t>カダイ</t>
    </rPh>
    <rPh sb="2" eb="4">
      <t>ハアク</t>
    </rPh>
    <phoneticPr fontId="5"/>
  </si>
  <si>
    <t>外部</t>
    <rPh sb="0" eb="2">
      <t>ガイブ</t>
    </rPh>
    <phoneticPr fontId="5"/>
  </si>
  <si>
    <t>表彰制度で</t>
    <rPh sb="0" eb="4">
      <t>ヒョウショウセイド</t>
    </rPh>
    <phoneticPr fontId="5"/>
  </si>
  <si>
    <t>アンケート等</t>
    <rPh sb="5" eb="6">
      <t>トウ</t>
    </rPh>
    <phoneticPr fontId="5"/>
  </si>
  <si>
    <t>会議MTで</t>
    <rPh sb="0" eb="2">
      <t>カイギ</t>
    </rPh>
    <phoneticPr fontId="5"/>
  </si>
  <si>
    <t>明確化</t>
    <rPh sb="0" eb="3">
      <t>メイカクカ</t>
    </rPh>
    <phoneticPr fontId="5"/>
  </si>
  <si>
    <t>計画書等で</t>
    <rPh sb="0" eb="3">
      <t>ケイカクショ</t>
    </rPh>
    <rPh sb="3" eb="4">
      <t>トウ</t>
    </rPh>
    <phoneticPr fontId="5"/>
  </si>
  <si>
    <t>会議等で</t>
    <rPh sb="0" eb="2">
      <t>カイギ</t>
    </rPh>
    <rPh sb="2" eb="3">
      <t>トウ</t>
    </rPh>
    <phoneticPr fontId="5"/>
  </si>
  <si>
    <t>計画の話し合い</t>
    <rPh sb="0" eb="2">
      <t>ケイカク</t>
    </rPh>
    <rPh sb="3" eb="4">
      <t>ハナ</t>
    </rPh>
    <rPh sb="5" eb="6">
      <t>ア</t>
    </rPh>
    <phoneticPr fontId="5"/>
  </si>
  <si>
    <t>計画明確化</t>
    <rPh sb="0" eb="2">
      <t>ケイカク</t>
    </rPh>
    <rPh sb="2" eb="5">
      <t>メイカクカ</t>
    </rPh>
    <phoneticPr fontId="5"/>
  </si>
  <si>
    <t>計画名</t>
    <rPh sb="0" eb="2">
      <t>ケイカク</t>
    </rPh>
    <rPh sb="2" eb="3">
      <t>メイ</t>
    </rPh>
    <phoneticPr fontId="5"/>
  </si>
  <si>
    <t>スケジュール</t>
    <phoneticPr fontId="5"/>
  </si>
  <si>
    <t>内容</t>
    <rPh sb="0" eb="2">
      <t>ナイヨウ</t>
    </rPh>
    <phoneticPr fontId="5"/>
  </si>
  <si>
    <t>取組無し</t>
    <rPh sb="0" eb="2">
      <t>トリクミ</t>
    </rPh>
    <rPh sb="2" eb="3">
      <t>ナ</t>
    </rPh>
    <phoneticPr fontId="5"/>
  </si>
  <si>
    <t>飲みすぎ注意喚起</t>
    <rPh sb="0" eb="1">
      <t>ノ</t>
    </rPh>
    <rPh sb="4" eb="6">
      <t>チュウイ</t>
    </rPh>
    <rPh sb="6" eb="8">
      <t>カンキ</t>
    </rPh>
    <phoneticPr fontId="5"/>
  </si>
  <si>
    <t>掲示物</t>
    <rPh sb="0" eb="3">
      <t>ケイジブツ</t>
    </rPh>
    <phoneticPr fontId="5"/>
  </si>
  <si>
    <t>イントラ等</t>
    <rPh sb="4" eb="5">
      <t>トウ</t>
    </rPh>
    <phoneticPr fontId="5"/>
  </si>
  <si>
    <t>セミナー</t>
    <phoneticPr fontId="5"/>
  </si>
  <si>
    <t>自販機に</t>
    <rPh sb="0" eb="3">
      <t>ジハンキ</t>
    </rPh>
    <phoneticPr fontId="5"/>
  </si>
  <si>
    <t>食の情報提供</t>
    <rPh sb="0" eb="1">
      <t>ショク</t>
    </rPh>
    <rPh sb="2" eb="6">
      <t>ジョウホウテイキョウ</t>
    </rPh>
    <phoneticPr fontId="5"/>
  </si>
  <si>
    <t>社員食堂</t>
    <rPh sb="0" eb="2">
      <t>シャイン</t>
    </rPh>
    <rPh sb="2" eb="4">
      <t>ショクドウ</t>
    </rPh>
    <phoneticPr fontId="5"/>
  </si>
  <si>
    <t>実践あり</t>
    <rPh sb="0" eb="2">
      <t>ジッセン</t>
    </rPh>
    <phoneticPr fontId="5"/>
  </si>
  <si>
    <t>ラジオ体操</t>
    <rPh sb="3" eb="5">
      <t>タイソウ</t>
    </rPh>
    <phoneticPr fontId="5"/>
  </si>
  <si>
    <t>時間中</t>
    <rPh sb="0" eb="3">
      <t>ジカンチュウ</t>
    </rPh>
    <phoneticPr fontId="5"/>
  </si>
  <si>
    <t>推奨</t>
    <rPh sb="0" eb="2">
      <t>スイショウ</t>
    </rPh>
    <phoneticPr fontId="5"/>
  </si>
  <si>
    <t>その他勧奨方法</t>
    <rPh sb="2" eb="3">
      <t>タ</t>
    </rPh>
    <rPh sb="3" eb="7">
      <t>カンショウホウホウ</t>
    </rPh>
    <phoneticPr fontId="5"/>
  </si>
  <si>
    <t>その他勧奨</t>
    <rPh sb="2" eb="3">
      <t>タ</t>
    </rPh>
    <rPh sb="3" eb="5">
      <t>カンショウ</t>
    </rPh>
    <phoneticPr fontId="5"/>
  </si>
  <si>
    <t>通知等で</t>
    <rPh sb="0" eb="3">
      <t>ツウチトウ</t>
    </rPh>
    <phoneticPr fontId="5"/>
  </si>
  <si>
    <t>歩数増の工夫</t>
    <rPh sb="0" eb="2">
      <t>ホスウ</t>
    </rPh>
    <rPh sb="2" eb="3">
      <t>ゾウ</t>
    </rPh>
    <rPh sb="4" eb="6">
      <t>クフウ</t>
    </rPh>
    <phoneticPr fontId="5"/>
  </si>
  <si>
    <t>たばこ害周知</t>
    <rPh sb="3" eb="4">
      <t>ガイ</t>
    </rPh>
    <rPh sb="4" eb="6">
      <t>シュウチ</t>
    </rPh>
    <phoneticPr fontId="5"/>
  </si>
  <si>
    <t>イベント開催</t>
    <rPh sb="4" eb="6">
      <t>カイサイ</t>
    </rPh>
    <phoneticPr fontId="5"/>
  </si>
  <si>
    <t>社内研修</t>
    <rPh sb="0" eb="2">
      <t>シャナイ</t>
    </rPh>
    <rPh sb="2" eb="4">
      <t>ケンシュウ</t>
    </rPh>
    <phoneticPr fontId="5"/>
  </si>
  <si>
    <t>時間内禁煙</t>
    <rPh sb="0" eb="3">
      <t>ジカンナイ</t>
    </rPh>
    <rPh sb="3" eb="5">
      <t>キンエン</t>
    </rPh>
    <phoneticPr fontId="5"/>
  </si>
  <si>
    <t>喫煙室設置</t>
    <rPh sb="0" eb="3">
      <t>キツエンシツ</t>
    </rPh>
    <rPh sb="3" eb="5">
      <t>セッチ</t>
    </rPh>
    <phoneticPr fontId="5"/>
  </si>
  <si>
    <t>喫煙場所周知</t>
    <rPh sb="0" eb="2">
      <t>キツエン</t>
    </rPh>
    <rPh sb="2" eb="4">
      <t>バショ</t>
    </rPh>
    <rPh sb="4" eb="6">
      <t>シュウチ</t>
    </rPh>
    <phoneticPr fontId="5"/>
  </si>
  <si>
    <t>不適当</t>
    <rPh sb="0" eb="3">
      <t>フテキトウ</t>
    </rPh>
    <phoneticPr fontId="5"/>
  </si>
  <si>
    <t>周知教育</t>
    <rPh sb="0" eb="2">
      <t>シュウチ</t>
    </rPh>
    <rPh sb="2" eb="4">
      <t>キョウイク</t>
    </rPh>
    <phoneticPr fontId="5"/>
  </si>
  <si>
    <t>セルフ</t>
    <phoneticPr fontId="5"/>
  </si>
  <si>
    <t>研修（eラン）</t>
    <rPh sb="0" eb="2">
      <t>ケンシュウ</t>
    </rPh>
    <phoneticPr fontId="5"/>
  </si>
  <si>
    <t>研修対面</t>
    <rPh sb="0" eb="4">
      <t>ケンシュウタイメン</t>
    </rPh>
    <phoneticPr fontId="5"/>
  </si>
  <si>
    <t>ハラスメントのみ</t>
    <phoneticPr fontId="5"/>
  </si>
  <si>
    <t>ラインケア</t>
    <phoneticPr fontId="5"/>
  </si>
  <si>
    <t>窓口内部</t>
    <rPh sb="0" eb="2">
      <t>マドクチ</t>
    </rPh>
    <rPh sb="2" eb="4">
      <t>ナイブ</t>
    </rPh>
    <phoneticPr fontId="5"/>
  </si>
  <si>
    <t>産業医等</t>
    <rPh sb="0" eb="3">
      <t>サンギョウイ</t>
    </rPh>
    <rPh sb="3" eb="4">
      <t>トウ</t>
    </rPh>
    <phoneticPr fontId="5"/>
  </si>
  <si>
    <t>人事その他</t>
    <rPh sb="0" eb="2">
      <t>ジンジ</t>
    </rPh>
    <rPh sb="4" eb="5">
      <t>タ</t>
    </rPh>
    <phoneticPr fontId="5"/>
  </si>
  <si>
    <t>窓口外部</t>
    <rPh sb="0" eb="2">
      <t>マドクチ</t>
    </rPh>
    <rPh sb="2" eb="4">
      <t>ガイブ</t>
    </rPh>
    <phoneticPr fontId="5"/>
  </si>
  <si>
    <t>健保組合</t>
    <rPh sb="0" eb="4">
      <t>ケンポクミアイ</t>
    </rPh>
    <phoneticPr fontId="5"/>
  </si>
  <si>
    <t>組合以外</t>
    <rPh sb="0" eb="2">
      <t>クミアイ</t>
    </rPh>
    <rPh sb="2" eb="4">
      <t>イガイ</t>
    </rPh>
    <phoneticPr fontId="5"/>
  </si>
  <si>
    <t>ハラスメント窓口のみ</t>
    <rPh sb="6" eb="8">
      <t>マドクチ</t>
    </rPh>
    <phoneticPr fontId="5"/>
  </si>
  <si>
    <t>周知あり</t>
    <rPh sb="0" eb="2">
      <t>シュウチ</t>
    </rPh>
    <phoneticPr fontId="5"/>
  </si>
  <si>
    <t>その他周知</t>
    <rPh sb="2" eb="3">
      <t>タ</t>
    </rPh>
    <rPh sb="3" eb="5">
      <t>シュウチ</t>
    </rPh>
    <phoneticPr fontId="5"/>
  </si>
  <si>
    <t>その他周知内容</t>
    <rPh sb="2" eb="3">
      <t>タ</t>
    </rPh>
    <rPh sb="3" eb="5">
      <t>シュウチ</t>
    </rPh>
    <rPh sb="5" eb="7">
      <t>ナイヨウ</t>
    </rPh>
    <phoneticPr fontId="5"/>
  </si>
  <si>
    <t>事業所に同じ</t>
    <rPh sb="0" eb="3">
      <t>ジギョウショ</t>
    </rPh>
    <rPh sb="4" eb="5">
      <t>オナ</t>
    </rPh>
    <phoneticPr fontId="5"/>
  </si>
  <si>
    <t>事業所に同じ</t>
    <rPh sb="0" eb="2">
      <t>ジギョウ</t>
    </rPh>
    <rPh sb="2" eb="3">
      <t>ショ</t>
    </rPh>
    <rPh sb="4" eb="5">
      <t>オナ</t>
    </rPh>
    <phoneticPr fontId="5"/>
  </si>
  <si>
    <t>加入健康保険組合名</t>
    <phoneticPr fontId="5"/>
  </si>
  <si>
    <t>事業所名</t>
    <phoneticPr fontId="5"/>
  </si>
  <si>
    <t>採点情報</t>
    <phoneticPr fontId="5"/>
  </si>
  <si>
    <t>認定日（更新日）</t>
    <rPh sb="0" eb="2">
      <t>ニンテイ</t>
    </rPh>
    <rPh sb="2" eb="3">
      <t>ビ</t>
    </rPh>
    <rPh sb="4" eb="7">
      <t>コウシンビ</t>
    </rPh>
    <phoneticPr fontId="5"/>
  </si>
  <si>
    <t>申請種別</t>
    <rPh sb="0" eb="4">
      <t>シンセイシュベツ</t>
    </rPh>
    <phoneticPr fontId="5"/>
  </si>
  <si>
    <t>認定日（更新日）</t>
    <rPh sb="0" eb="3">
      <t>ニンテイビ</t>
    </rPh>
    <rPh sb="4" eb="7">
      <t>コウシンビ</t>
    </rPh>
    <phoneticPr fontId="5"/>
  </si>
  <si>
    <t>②</t>
    <phoneticPr fontId="5"/>
  </si>
  <si>
    <t>■減点理由項目</t>
    <rPh sb="1" eb="3">
      <t>ゲンテン</t>
    </rPh>
    <rPh sb="3" eb="5">
      <t>リユウ</t>
    </rPh>
    <rPh sb="5" eb="7">
      <t>コウモク</t>
    </rPh>
    <phoneticPr fontId="5"/>
  </si>
  <si>
    <t>人　</t>
    <rPh sb="0" eb="1">
      <t>ニン</t>
    </rPh>
    <phoneticPr fontId="5"/>
  </si>
  <si>
    <t>（妊娠中・産休・育休・休職中　等）</t>
    <phoneticPr fontId="5"/>
  </si>
  <si>
    <t>％</t>
    <phoneticPr fontId="5"/>
  </si>
  <si>
    <t>　（②/①ー③×100）</t>
    <phoneticPr fontId="5"/>
  </si>
  <si>
    <t>②特定健診受診者数</t>
    <phoneticPr fontId="5"/>
  </si>
  <si>
    <t>※この質問は健康保険組合の受診率で採点されます。また、添付資料（エビデンス）の</t>
    <rPh sb="3" eb="5">
      <t>シツモン</t>
    </rPh>
    <rPh sb="6" eb="12">
      <t>ケンコウホケンクミアイ</t>
    </rPh>
    <rPh sb="13" eb="15">
      <t>ジュシン</t>
    </rPh>
    <rPh sb="15" eb="16">
      <t>リツ</t>
    </rPh>
    <rPh sb="17" eb="19">
      <t>サイテン</t>
    </rPh>
    <phoneticPr fontId="5"/>
  </si>
  <si>
    <t>②定期健診等受診者数</t>
    <phoneticPr fontId="5"/>
  </si>
  <si>
    <t>①事業者健診対象者数</t>
    <phoneticPr fontId="5"/>
  </si>
  <si>
    <t>％</t>
    <phoneticPr fontId="5"/>
  </si>
  <si>
    <t>事業所</t>
    <rPh sb="0" eb="3">
      <t>ジギョウショ</t>
    </rPh>
    <phoneticPr fontId="5"/>
  </si>
  <si>
    <t>健保組合</t>
    <rPh sb="0" eb="4">
      <t>ケンポクミアイ</t>
    </rPh>
    <phoneticPr fontId="5"/>
  </si>
  <si>
    <t>②</t>
    <phoneticPr fontId="5"/>
  </si>
  <si>
    <t>①特定健診対象者数</t>
    <rPh sb="3" eb="5">
      <t>ケンシン</t>
    </rPh>
    <phoneticPr fontId="5"/>
  </si>
  <si>
    <t>④健診受診率</t>
    <rPh sb="1" eb="3">
      <t>ケンシン</t>
    </rPh>
    <rPh sb="3" eb="5">
      <t>ジュシン</t>
    </rPh>
    <rPh sb="5" eb="6">
      <t>リツ</t>
    </rPh>
    <phoneticPr fontId="5"/>
  </si>
  <si>
    <t>③特定健診受診率</t>
    <rPh sb="1" eb="3">
      <t>トクテイ</t>
    </rPh>
    <rPh sb="3" eb="5">
      <t>ケンシン</t>
    </rPh>
    <rPh sb="5" eb="7">
      <t>ジュシン</t>
    </rPh>
    <rPh sb="7" eb="8">
      <t>リツ</t>
    </rPh>
    <phoneticPr fontId="5"/>
  </si>
  <si>
    <t>質問
番号</t>
    <rPh sb="0" eb="2">
      <t>シツモン</t>
    </rPh>
    <rPh sb="3" eb="5">
      <t>バンゴウ</t>
    </rPh>
    <phoneticPr fontId="6"/>
  </si>
  <si>
    <t>①特定保健指導対象者数</t>
    <phoneticPr fontId="5"/>
  </si>
  <si>
    <t>②特定保健指導終了者数</t>
    <rPh sb="7" eb="10">
      <t>シュウリョウシャ</t>
    </rPh>
    <phoneticPr fontId="5"/>
  </si>
  <si>
    <t>③実施率</t>
    <rPh sb="1" eb="3">
      <t>ジッシ</t>
    </rPh>
    <rPh sb="3" eb="4">
      <t>リツ</t>
    </rPh>
    <phoneticPr fontId="5"/>
  </si>
  <si>
    <t>　（②/①×100）</t>
    <phoneticPr fontId="5"/>
  </si>
  <si>
    <t>番号</t>
    <rPh sb="0" eb="2">
      <t>バンゴウ</t>
    </rPh>
    <phoneticPr fontId="7"/>
  </si>
  <si>
    <t>業態分類</t>
    <rPh sb="0" eb="2">
      <t>ギョウタイ</t>
    </rPh>
    <rPh sb="2" eb="4">
      <t>ブンルイ</t>
    </rPh>
    <phoneticPr fontId="7"/>
  </si>
  <si>
    <t>日本標準産業分類</t>
    <rPh sb="0" eb="4">
      <t>ニホンヒョウジュン</t>
    </rPh>
    <rPh sb="4" eb="6">
      <t>サンギョウ</t>
    </rPh>
    <rPh sb="6" eb="8">
      <t>ブンルイ</t>
    </rPh>
    <phoneticPr fontId="7"/>
  </si>
  <si>
    <t>01</t>
    <phoneticPr fontId="7"/>
  </si>
  <si>
    <t>農林水産業</t>
    <rPh sb="0" eb="5">
      <t>ノウリンスイサンギョウ</t>
    </rPh>
    <phoneticPr fontId="7"/>
  </si>
  <si>
    <t>農業</t>
    <rPh sb="0" eb="2">
      <t>ノウギョウ</t>
    </rPh>
    <phoneticPr fontId="7"/>
  </si>
  <si>
    <t>林業</t>
    <rPh sb="0" eb="2">
      <t>リンギョウ</t>
    </rPh>
    <phoneticPr fontId="7"/>
  </si>
  <si>
    <t>漁業</t>
    <rPh sb="0" eb="2">
      <t>ギョギョウ</t>
    </rPh>
    <phoneticPr fontId="7"/>
  </si>
  <si>
    <t>水産養殖業</t>
    <rPh sb="0" eb="5">
      <t>スイサンヨウショクギョウ</t>
    </rPh>
    <phoneticPr fontId="7"/>
  </si>
  <si>
    <t>02</t>
    <phoneticPr fontId="7"/>
  </si>
  <si>
    <t>鉱業、採石業、砂利採取業</t>
    <rPh sb="0" eb="2">
      <t>コウギョウ</t>
    </rPh>
    <rPh sb="3" eb="6">
      <t>サイセキギョウ</t>
    </rPh>
    <rPh sb="7" eb="9">
      <t>ジャリ</t>
    </rPh>
    <rPh sb="9" eb="12">
      <t>サイシュギョウ</t>
    </rPh>
    <phoneticPr fontId="7"/>
  </si>
  <si>
    <t>鉱業、採石業、砂利採取業</t>
    <rPh sb="0" eb="2">
      <t>コウギョウ</t>
    </rPh>
    <rPh sb="3" eb="6">
      <t>サイセキギョウ</t>
    </rPh>
    <rPh sb="7" eb="12">
      <t>ジャリサイシュギョウ</t>
    </rPh>
    <phoneticPr fontId="7"/>
  </si>
  <si>
    <t>03</t>
    <phoneticPr fontId="7"/>
  </si>
  <si>
    <t>建設業</t>
    <rPh sb="0" eb="3">
      <t>ケンセツギョウ</t>
    </rPh>
    <phoneticPr fontId="7"/>
  </si>
  <si>
    <t>総合工事業</t>
    <rPh sb="0" eb="2">
      <t>ソウゴウ</t>
    </rPh>
    <rPh sb="2" eb="5">
      <t>コウジギョウ</t>
    </rPh>
    <phoneticPr fontId="7"/>
  </si>
  <si>
    <t>職別工事業</t>
    <rPh sb="0" eb="2">
      <t>ショクベツ</t>
    </rPh>
    <rPh sb="2" eb="5">
      <t>コウジギョウ</t>
    </rPh>
    <phoneticPr fontId="7"/>
  </si>
  <si>
    <t>設備工事業</t>
    <rPh sb="0" eb="2">
      <t>セツビ</t>
    </rPh>
    <rPh sb="2" eb="4">
      <t>コウジ</t>
    </rPh>
    <rPh sb="4" eb="5">
      <t>ギョウ</t>
    </rPh>
    <phoneticPr fontId="7"/>
  </si>
  <si>
    <t>04</t>
  </si>
  <si>
    <t>食料品・たばこ製造業</t>
    <rPh sb="0" eb="3">
      <t>ショクリョウヒン</t>
    </rPh>
    <rPh sb="7" eb="10">
      <t>セイゾウギョウ</t>
    </rPh>
    <phoneticPr fontId="7"/>
  </si>
  <si>
    <t>食料品製造業</t>
    <rPh sb="0" eb="6">
      <t>ショクリョウヒンセイゾウギョウ</t>
    </rPh>
    <phoneticPr fontId="7"/>
  </si>
  <si>
    <t>飲料品・たばこ・飼料製造業</t>
    <rPh sb="0" eb="3">
      <t>インリョウヒン</t>
    </rPh>
    <rPh sb="8" eb="10">
      <t>シリョウ</t>
    </rPh>
    <rPh sb="10" eb="13">
      <t>セイゾウギョウ</t>
    </rPh>
    <phoneticPr fontId="7"/>
  </si>
  <si>
    <t>05</t>
  </si>
  <si>
    <t>繊維製品製造業</t>
    <rPh sb="0" eb="4">
      <t>センイセイヒン</t>
    </rPh>
    <rPh sb="4" eb="7">
      <t>セイゾウギョウ</t>
    </rPh>
    <phoneticPr fontId="7"/>
  </si>
  <si>
    <t>繊維工業</t>
    <rPh sb="0" eb="4">
      <t>センイコウギョウ</t>
    </rPh>
    <phoneticPr fontId="7"/>
  </si>
  <si>
    <t>06</t>
  </si>
  <si>
    <t>木製品・家具等製造業</t>
    <rPh sb="0" eb="3">
      <t>モクセイヒン</t>
    </rPh>
    <rPh sb="4" eb="6">
      <t>カグ</t>
    </rPh>
    <rPh sb="6" eb="7">
      <t>トウ</t>
    </rPh>
    <rPh sb="7" eb="10">
      <t>セイゾウギョウ</t>
    </rPh>
    <phoneticPr fontId="7"/>
  </si>
  <si>
    <t>木材・木製品製造業</t>
    <rPh sb="0" eb="2">
      <t>モクザイ</t>
    </rPh>
    <rPh sb="3" eb="6">
      <t>モクセイヒン</t>
    </rPh>
    <rPh sb="6" eb="9">
      <t>セイゾウギョウ</t>
    </rPh>
    <phoneticPr fontId="7"/>
  </si>
  <si>
    <t>家具・装備品製造業</t>
    <rPh sb="0" eb="2">
      <t>カグ</t>
    </rPh>
    <rPh sb="3" eb="6">
      <t>ソウビヒン</t>
    </rPh>
    <rPh sb="6" eb="9">
      <t>セイゾウギョウ</t>
    </rPh>
    <phoneticPr fontId="7"/>
  </si>
  <si>
    <t>07</t>
  </si>
  <si>
    <t>紙製品製造業</t>
    <rPh sb="0" eb="3">
      <t>カミセイヒン</t>
    </rPh>
    <rPh sb="3" eb="6">
      <t>セイゾウギョウ</t>
    </rPh>
    <phoneticPr fontId="7"/>
  </si>
  <si>
    <t>パルプ・紙・紙加工品製造業</t>
    <rPh sb="4" eb="5">
      <t>カミ</t>
    </rPh>
    <rPh sb="6" eb="10">
      <t>カミカコウヒン</t>
    </rPh>
    <rPh sb="10" eb="13">
      <t>セイゾウギョウ</t>
    </rPh>
    <phoneticPr fontId="7"/>
  </si>
  <si>
    <t>08</t>
  </si>
  <si>
    <t>印刷・同関連業</t>
    <rPh sb="0" eb="2">
      <t>インサツ</t>
    </rPh>
    <rPh sb="3" eb="4">
      <t>ドウ</t>
    </rPh>
    <rPh sb="4" eb="7">
      <t>カンレンギョウ</t>
    </rPh>
    <phoneticPr fontId="7"/>
  </si>
  <si>
    <t>印刷・同関連業</t>
    <rPh sb="0" eb="2">
      <t>インサツ</t>
    </rPh>
    <rPh sb="3" eb="7">
      <t>ドウカンレンギョウ</t>
    </rPh>
    <phoneticPr fontId="7"/>
  </si>
  <si>
    <t>09</t>
  </si>
  <si>
    <t>化学工業・同類似業</t>
    <rPh sb="0" eb="2">
      <t>カガク</t>
    </rPh>
    <rPh sb="2" eb="4">
      <t>コウギョウ</t>
    </rPh>
    <rPh sb="5" eb="6">
      <t>ドウ</t>
    </rPh>
    <rPh sb="6" eb="8">
      <t>ルイジ</t>
    </rPh>
    <rPh sb="8" eb="9">
      <t>ギョウ</t>
    </rPh>
    <phoneticPr fontId="7"/>
  </si>
  <si>
    <t>化学工業</t>
    <rPh sb="0" eb="4">
      <t>カガクコウギョウ</t>
    </rPh>
    <phoneticPr fontId="7"/>
  </si>
  <si>
    <t>石油製品・石炭製品製造業</t>
    <rPh sb="0" eb="4">
      <t>セキユセイヒン</t>
    </rPh>
    <rPh sb="5" eb="9">
      <t>セキタンセイヒン</t>
    </rPh>
    <rPh sb="9" eb="12">
      <t>セイゾウギョウ</t>
    </rPh>
    <phoneticPr fontId="7"/>
  </si>
  <si>
    <t>プラスチック製品製造業</t>
    <rPh sb="6" eb="8">
      <t>セイヒン</t>
    </rPh>
    <rPh sb="8" eb="11">
      <t>セイゾウギョウ</t>
    </rPh>
    <phoneticPr fontId="7"/>
  </si>
  <si>
    <t>ゴム製品製造業</t>
    <rPh sb="2" eb="7">
      <t>セイヒンセイゾウギョウ</t>
    </rPh>
    <phoneticPr fontId="7"/>
  </si>
  <si>
    <t>窯業・土石製品製造業</t>
    <rPh sb="0" eb="2">
      <t>ヨウギョウ</t>
    </rPh>
    <rPh sb="3" eb="5">
      <t>ドセキ</t>
    </rPh>
    <rPh sb="5" eb="7">
      <t>セイヒン</t>
    </rPh>
    <rPh sb="7" eb="10">
      <t>セイゾウギョウ</t>
    </rPh>
    <phoneticPr fontId="7"/>
  </si>
  <si>
    <t>10</t>
  </si>
  <si>
    <t>金属工業</t>
    <rPh sb="0" eb="4">
      <t>キンゾクコウギョウ</t>
    </rPh>
    <phoneticPr fontId="7"/>
  </si>
  <si>
    <t>鉄鋼業</t>
    <rPh sb="0" eb="3">
      <t>テッコウギョウ</t>
    </rPh>
    <phoneticPr fontId="7"/>
  </si>
  <si>
    <t>非鉄金属製造業</t>
    <rPh sb="0" eb="1">
      <t>ヒ</t>
    </rPh>
    <rPh sb="1" eb="4">
      <t>テツキンゾク</t>
    </rPh>
    <rPh sb="4" eb="7">
      <t>セイゾウギョウ</t>
    </rPh>
    <phoneticPr fontId="7"/>
  </si>
  <si>
    <t>金属製品製造業</t>
    <rPh sb="0" eb="7">
      <t>キンゾクセイヒンセイゾウギョウ</t>
    </rPh>
    <phoneticPr fontId="7"/>
  </si>
  <si>
    <t>11</t>
  </si>
  <si>
    <t>機械器具製造業</t>
    <rPh sb="0" eb="4">
      <t>キカイキグ</t>
    </rPh>
    <rPh sb="4" eb="7">
      <t>セイゾウギョウ</t>
    </rPh>
    <phoneticPr fontId="7"/>
  </si>
  <si>
    <t>はん用機械器具製造業</t>
    <rPh sb="2" eb="3">
      <t>ヨウ</t>
    </rPh>
    <rPh sb="3" eb="7">
      <t>キカイキグ</t>
    </rPh>
    <rPh sb="7" eb="10">
      <t>セイゾウギョウ</t>
    </rPh>
    <phoneticPr fontId="7"/>
  </si>
  <si>
    <t>生産用機械器具製造業</t>
    <rPh sb="0" eb="3">
      <t>セイサンヨウ</t>
    </rPh>
    <rPh sb="3" eb="7">
      <t>キカイキグ</t>
    </rPh>
    <rPh sb="7" eb="10">
      <t>セイゾウギョウ</t>
    </rPh>
    <phoneticPr fontId="7"/>
  </si>
  <si>
    <t>業務用機械器具製造業</t>
    <rPh sb="0" eb="3">
      <t>ギョウムヨウ</t>
    </rPh>
    <rPh sb="3" eb="7">
      <t>キカイキグ</t>
    </rPh>
    <rPh sb="7" eb="10">
      <t>セイゾウギョウ</t>
    </rPh>
    <phoneticPr fontId="7"/>
  </si>
  <si>
    <t>電子部品・デバイス・電子回路製造業</t>
    <rPh sb="0" eb="4">
      <t>デンシブヒン</t>
    </rPh>
    <rPh sb="10" eb="14">
      <t>デンシカイロ</t>
    </rPh>
    <rPh sb="14" eb="17">
      <t>セイゾウギョウ</t>
    </rPh>
    <phoneticPr fontId="7"/>
  </si>
  <si>
    <t>電気機械器具製造業</t>
    <rPh sb="0" eb="4">
      <t>デンキキカイ</t>
    </rPh>
    <rPh sb="4" eb="6">
      <t>キグ</t>
    </rPh>
    <rPh sb="6" eb="9">
      <t>セイゾウギョウ</t>
    </rPh>
    <phoneticPr fontId="7"/>
  </si>
  <si>
    <t>情報通信機械器具製造業</t>
    <rPh sb="0" eb="4">
      <t>ジョウホウツウシン</t>
    </rPh>
    <rPh sb="4" eb="6">
      <t>キカイ</t>
    </rPh>
    <rPh sb="6" eb="8">
      <t>キグ</t>
    </rPh>
    <rPh sb="8" eb="11">
      <t>セイゾウギョウ</t>
    </rPh>
    <phoneticPr fontId="7"/>
  </si>
  <si>
    <t>輸送用機械器具製造業</t>
    <rPh sb="0" eb="3">
      <t>ユソウヨウ</t>
    </rPh>
    <rPh sb="3" eb="7">
      <t>キカイキグ</t>
    </rPh>
    <rPh sb="7" eb="10">
      <t>セイゾウギョウ</t>
    </rPh>
    <phoneticPr fontId="7"/>
  </si>
  <si>
    <t>12</t>
  </si>
  <si>
    <t>その他の製造業</t>
    <rPh sb="2" eb="3">
      <t>タ</t>
    </rPh>
    <rPh sb="4" eb="7">
      <t>セイゾウギョウ</t>
    </rPh>
    <phoneticPr fontId="7"/>
  </si>
  <si>
    <t>なめし革・同製品・毛皮製造業</t>
    <rPh sb="3" eb="4">
      <t>カワ</t>
    </rPh>
    <rPh sb="5" eb="8">
      <t>ドウセイヒン</t>
    </rPh>
    <rPh sb="9" eb="11">
      <t>ケガワ</t>
    </rPh>
    <rPh sb="11" eb="14">
      <t>セイゾウギョウ</t>
    </rPh>
    <phoneticPr fontId="7"/>
  </si>
  <si>
    <t>13</t>
  </si>
  <si>
    <t>卸売業</t>
    <rPh sb="0" eb="3">
      <t>オロシウリギョウ</t>
    </rPh>
    <phoneticPr fontId="7"/>
  </si>
  <si>
    <t>各種商品卸売業</t>
    <rPh sb="0" eb="4">
      <t>カクシュショウヒン</t>
    </rPh>
    <rPh sb="4" eb="7">
      <t>オロシウリギョウ</t>
    </rPh>
    <phoneticPr fontId="7"/>
  </si>
  <si>
    <t>繊維・衣服等卸売業</t>
    <rPh sb="0" eb="2">
      <t>センイ</t>
    </rPh>
    <rPh sb="3" eb="5">
      <t>イフク</t>
    </rPh>
    <rPh sb="5" eb="6">
      <t>トウ</t>
    </rPh>
    <rPh sb="6" eb="9">
      <t>オロシウリギョウ</t>
    </rPh>
    <phoneticPr fontId="7"/>
  </si>
  <si>
    <t>飲食料品卸売業</t>
    <rPh sb="0" eb="4">
      <t>インショクリョウヒン</t>
    </rPh>
    <rPh sb="4" eb="7">
      <t>オロシウリギョウ</t>
    </rPh>
    <phoneticPr fontId="7"/>
  </si>
  <si>
    <t>建築材料、鉱物、金属材料等卸売業</t>
    <rPh sb="0" eb="4">
      <t>ケンチクザイリョウ</t>
    </rPh>
    <rPh sb="5" eb="7">
      <t>コウブツ</t>
    </rPh>
    <rPh sb="8" eb="12">
      <t>キンゾクザイリョウ</t>
    </rPh>
    <rPh sb="12" eb="13">
      <t>トウ</t>
    </rPh>
    <rPh sb="13" eb="16">
      <t>オロシウリギョウ</t>
    </rPh>
    <phoneticPr fontId="7"/>
  </si>
  <si>
    <t>機械器具卸売業</t>
    <rPh sb="0" eb="4">
      <t>キカイキグ</t>
    </rPh>
    <rPh sb="4" eb="7">
      <t>オロシウリギョウ</t>
    </rPh>
    <phoneticPr fontId="7"/>
  </si>
  <si>
    <t>その他の卸売業</t>
    <rPh sb="2" eb="3">
      <t>タ</t>
    </rPh>
    <rPh sb="4" eb="7">
      <t>オロシウリギョウ</t>
    </rPh>
    <phoneticPr fontId="7"/>
  </si>
  <si>
    <t>14</t>
  </si>
  <si>
    <t>飲食料品小売業</t>
    <rPh sb="0" eb="2">
      <t>インショク</t>
    </rPh>
    <rPh sb="2" eb="3">
      <t>リョウ</t>
    </rPh>
    <rPh sb="3" eb="4">
      <t>ヒン</t>
    </rPh>
    <rPh sb="4" eb="7">
      <t>コウリギョウ</t>
    </rPh>
    <phoneticPr fontId="7"/>
  </si>
  <si>
    <t>飲食料品小売業</t>
    <rPh sb="0" eb="4">
      <t>インショクリョウヒン</t>
    </rPh>
    <rPh sb="4" eb="7">
      <t>コウリギョウ</t>
    </rPh>
    <phoneticPr fontId="7"/>
  </si>
  <si>
    <t>15</t>
  </si>
  <si>
    <t>飲食料品以外の小売業</t>
    <rPh sb="0" eb="2">
      <t>インショク</t>
    </rPh>
    <rPh sb="2" eb="3">
      <t>リョウ</t>
    </rPh>
    <rPh sb="3" eb="4">
      <t>ヒン</t>
    </rPh>
    <rPh sb="4" eb="6">
      <t>イガイ</t>
    </rPh>
    <rPh sb="7" eb="10">
      <t>コウリギョウ</t>
    </rPh>
    <phoneticPr fontId="7"/>
  </si>
  <si>
    <t>各種商品小売業</t>
    <rPh sb="0" eb="4">
      <t>カクシュショウヒン</t>
    </rPh>
    <rPh sb="4" eb="7">
      <t>コウリギョウ</t>
    </rPh>
    <phoneticPr fontId="7"/>
  </si>
  <si>
    <t>織物・衣服・身の回り品小売業</t>
    <rPh sb="0" eb="2">
      <t>オリモノ</t>
    </rPh>
    <rPh sb="3" eb="5">
      <t>イフク</t>
    </rPh>
    <rPh sb="6" eb="7">
      <t>ミ</t>
    </rPh>
    <rPh sb="8" eb="9">
      <t>マワ</t>
    </rPh>
    <rPh sb="10" eb="11">
      <t>ヒン</t>
    </rPh>
    <rPh sb="11" eb="14">
      <t>コウリギョウ</t>
    </rPh>
    <phoneticPr fontId="7"/>
  </si>
  <si>
    <t>機械器具小売業</t>
    <rPh sb="0" eb="4">
      <t>キカイキグ</t>
    </rPh>
    <rPh sb="4" eb="7">
      <t>コウリギョウ</t>
    </rPh>
    <phoneticPr fontId="7"/>
  </si>
  <si>
    <t>その他の小売業</t>
    <rPh sb="2" eb="3">
      <t>タ</t>
    </rPh>
    <rPh sb="4" eb="7">
      <t>コウリギョウ</t>
    </rPh>
    <phoneticPr fontId="7"/>
  </si>
  <si>
    <t>無店舗小売業</t>
    <rPh sb="0" eb="3">
      <t>ムテンポ</t>
    </rPh>
    <rPh sb="3" eb="6">
      <t>コウリギョウ</t>
    </rPh>
    <phoneticPr fontId="7"/>
  </si>
  <si>
    <t>16</t>
  </si>
  <si>
    <t>金融業、保険業</t>
    <rPh sb="0" eb="3">
      <t>キンユウギョウ</t>
    </rPh>
    <rPh sb="4" eb="7">
      <t>ホケンギョウ</t>
    </rPh>
    <phoneticPr fontId="7"/>
  </si>
  <si>
    <t>銀行業</t>
    <rPh sb="0" eb="3">
      <t>ギンコウギョウ</t>
    </rPh>
    <phoneticPr fontId="7"/>
  </si>
  <si>
    <t>協同組織金融業</t>
    <rPh sb="0" eb="7">
      <t>キョウドウソシキキンユウギョウ</t>
    </rPh>
    <phoneticPr fontId="7"/>
  </si>
  <si>
    <t>賃金業、クレジットカード業等非預金信用機関</t>
    <rPh sb="0" eb="3">
      <t>チンギンギョウ</t>
    </rPh>
    <rPh sb="12" eb="13">
      <t>ギョウ</t>
    </rPh>
    <rPh sb="13" eb="14">
      <t>トウ</t>
    </rPh>
    <rPh sb="14" eb="15">
      <t>ヒ</t>
    </rPh>
    <rPh sb="15" eb="17">
      <t>ヨキン</t>
    </rPh>
    <rPh sb="17" eb="21">
      <t>シンヨウキカン</t>
    </rPh>
    <phoneticPr fontId="7"/>
  </si>
  <si>
    <t>金融商品取引業、商品先物取引業</t>
    <rPh sb="0" eb="4">
      <t>キンユウショウヒン</t>
    </rPh>
    <rPh sb="4" eb="7">
      <t>トリヒキギョウ</t>
    </rPh>
    <rPh sb="8" eb="15">
      <t>ショウヒンサキモノトリヒキギョウ</t>
    </rPh>
    <phoneticPr fontId="7"/>
  </si>
  <si>
    <t>補助的金融業等</t>
    <rPh sb="0" eb="3">
      <t>ホジョテキ</t>
    </rPh>
    <rPh sb="3" eb="6">
      <t>キンユウギョウ</t>
    </rPh>
    <rPh sb="6" eb="7">
      <t>トウ</t>
    </rPh>
    <phoneticPr fontId="7"/>
  </si>
  <si>
    <t>保険業</t>
    <rPh sb="0" eb="3">
      <t>ホケンギョウ</t>
    </rPh>
    <phoneticPr fontId="7"/>
  </si>
  <si>
    <t>17</t>
  </si>
  <si>
    <t>不動産業、物品賃貸業</t>
    <rPh sb="0" eb="4">
      <t>フドウサンギョウ</t>
    </rPh>
    <rPh sb="5" eb="7">
      <t>ブッピン</t>
    </rPh>
    <rPh sb="7" eb="10">
      <t>チンタイギョウ</t>
    </rPh>
    <phoneticPr fontId="7"/>
  </si>
  <si>
    <t>不動産取引業</t>
    <rPh sb="0" eb="6">
      <t>フドウサントリヒキギョウ</t>
    </rPh>
    <phoneticPr fontId="7"/>
  </si>
  <si>
    <t>不動産賃貸業・管理業</t>
    <rPh sb="0" eb="6">
      <t>フドウサンチンタイギョウ</t>
    </rPh>
    <rPh sb="7" eb="10">
      <t>カンリギョウ</t>
    </rPh>
    <phoneticPr fontId="7"/>
  </si>
  <si>
    <t>物品賃貸業</t>
    <rPh sb="0" eb="5">
      <t>ブッピンチンタイギョウ</t>
    </rPh>
    <phoneticPr fontId="7"/>
  </si>
  <si>
    <t>18</t>
  </si>
  <si>
    <t>運輸業</t>
    <rPh sb="0" eb="3">
      <t>ウンユギョウ</t>
    </rPh>
    <phoneticPr fontId="7"/>
  </si>
  <si>
    <t>鉄道業</t>
    <rPh sb="0" eb="3">
      <t>テツドウギョウ</t>
    </rPh>
    <phoneticPr fontId="7"/>
  </si>
  <si>
    <t>道路旅客運送業</t>
    <rPh sb="0" eb="4">
      <t>ドウロリョカク</t>
    </rPh>
    <rPh sb="4" eb="7">
      <t>ウンソウギョウ</t>
    </rPh>
    <phoneticPr fontId="7"/>
  </si>
  <si>
    <t>道路貨物運送業</t>
    <rPh sb="0" eb="2">
      <t>ドウロ</t>
    </rPh>
    <rPh sb="2" eb="6">
      <t>カモツウンソウ</t>
    </rPh>
    <rPh sb="6" eb="7">
      <t>ギョウ</t>
    </rPh>
    <phoneticPr fontId="7"/>
  </si>
  <si>
    <t>水運業</t>
    <rPh sb="0" eb="3">
      <t>スイウンギョウ</t>
    </rPh>
    <phoneticPr fontId="7"/>
  </si>
  <si>
    <t>航空運輸業</t>
    <rPh sb="0" eb="2">
      <t>コウクウ</t>
    </rPh>
    <rPh sb="2" eb="5">
      <t>ウンユギョウ</t>
    </rPh>
    <phoneticPr fontId="7"/>
  </si>
  <si>
    <t>倉庫業</t>
    <rPh sb="0" eb="3">
      <t>ソウコギョウ</t>
    </rPh>
    <phoneticPr fontId="7"/>
  </si>
  <si>
    <t>運輸に付帯するサービス業</t>
    <rPh sb="0" eb="2">
      <t>ウンユ</t>
    </rPh>
    <rPh sb="3" eb="5">
      <t>フタイ</t>
    </rPh>
    <rPh sb="11" eb="12">
      <t>ギョウ</t>
    </rPh>
    <phoneticPr fontId="7"/>
  </si>
  <si>
    <t>郵便業</t>
    <rPh sb="0" eb="3">
      <t>ユウビンギョウ</t>
    </rPh>
    <phoneticPr fontId="7"/>
  </si>
  <si>
    <t>19</t>
  </si>
  <si>
    <t>情報通信業</t>
    <rPh sb="0" eb="5">
      <t>ジョウホウツウシンギョウ</t>
    </rPh>
    <phoneticPr fontId="7"/>
  </si>
  <si>
    <t>通信業</t>
    <rPh sb="0" eb="3">
      <t>ツウシンギョウ</t>
    </rPh>
    <phoneticPr fontId="7"/>
  </si>
  <si>
    <t>放送業</t>
    <rPh sb="0" eb="3">
      <t>ホウソウギョウ</t>
    </rPh>
    <phoneticPr fontId="7"/>
  </si>
  <si>
    <t>情報サービス業</t>
    <rPh sb="0" eb="2">
      <t>ジョウホウ</t>
    </rPh>
    <rPh sb="6" eb="7">
      <t>ギョウ</t>
    </rPh>
    <phoneticPr fontId="7"/>
  </si>
  <si>
    <t>インターネット付帯サービス業</t>
    <rPh sb="7" eb="9">
      <t>フタイ</t>
    </rPh>
    <rPh sb="13" eb="14">
      <t>ギョウ</t>
    </rPh>
    <phoneticPr fontId="7"/>
  </si>
  <si>
    <t>映像・音声・文字情報制作業</t>
    <rPh sb="0" eb="2">
      <t>エイゾウ</t>
    </rPh>
    <rPh sb="3" eb="5">
      <t>オンセイ</t>
    </rPh>
    <rPh sb="6" eb="8">
      <t>モジ</t>
    </rPh>
    <rPh sb="8" eb="10">
      <t>ジョウホウ</t>
    </rPh>
    <rPh sb="10" eb="13">
      <t>セイサクギョウ</t>
    </rPh>
    <phoneticPr fontId="7"/>
  </si>
  <si>
    <t>20</t>
  </si>
  <si>
    <t>電気・ガス・熱供給・水道業</t>
    <rPh sb="0" eb="2">
      <t>デンキ</t>
    </rPh>
    <rPh sb="6" eb="9">
      <t>ネツキョウキュウ</t>
    </rPh>
    <rPh sb="10" eb="13">
      <t>スイドウギョウ</t>
    </rPh>
    <phoneticPr fontId="7"/>
  </si>
  <si>
    <t>電気業</t>
    <rPh sb="0" eb="3">
      <t>デンキギョウ</t>
    </rPh>
    <phoneticPr fontId="7"/>
  </si>
  <si>
    <t>ガス業</t>
    <rPh sb="2" eb="3">
      <t>ギョウ</t>
    </rPh>
    <phoneticPr fontId="7"/>
  </si>
  <si>
    <t>熱供給業</t>
    <rPh sb="0" eb="1">
      <t>ネツ</t>
    </rPh>
    <rPh sb="1" eb="3">
      <t>キョウキュウ</t>
    </rPh>
    <rPh sb="3" eb="4">
      <t>ギョウ</t>
    </rPh>
    <phoneticPr fontId="7"/>
  </si>
  <si>
    <t>水道業</t>
    <rPh sb="0" eb="3">
      <t>スイドウギョウ</t>
    </rPh>
    <phoneticPr fontId="7"/>
  </si>
  <si>
    <t>21</t>
  </si>
  <si>
    <t>宿泊業、飲食サービス業</t>
    <rPh sb="0" eb="3">
      <t>シュクハクギョウ</t>
    </rPh>
    <rPh sb="4" eb="6">
      <t>インショク</t>
    </rPh>
    <rPh sb="10" eb="11">
      <t>ギョウ</t>
    </rPh>
    <phoneticPr fontId="7"/>
  </si>
  <si>
    <t>宿泊業</t>
    <rPh sb="0" eb="3">
      <t>シュクハクギョウ</t>
    </rPh>
    <phoneticPr fontId="7"/>
  </si>
  <si>
    <t>飲食店</t>
    <rPh sb="0" eb="3">
      <t>インショクテン</t>
    </rPh>
    <phoneticPr fontId="7"/>
  </si>
  <si>
    <t>持ち帰り・配達飲食サービス業</t>
    <rPh sb="0" eb="1">
      <t>モ</t>
    </rPh>
    <rPh sb="2" eb="3">
      <t>カエ</t>
    </rPh>
    <rPh sb="5" eb="9">
      <t>ハイタツインショク</t>
    </rPh>
    <rPh sb="13" eb="14">
      <t>ギョウ</t>
    </rPh>
    <phoneticPr fontId="7"/>
  </si>
  <si>
    <t>22</t>
  </si>
  <si>
    <t>医療、福祉</t>
    <rPh sb="0" eb="2">
      <t>イリョウ</t>
    </rPh>
    <rPh sb="3" eb="5">
      <t>フクシ</t>
    </rPh>
    <phoneticPr fontId="7"/>
  </si>
  <si>
    <t>医療業</t>
    <rPh sb="0" eb="3">
      <t>イリョウギョウ</t>
    </rPh>
    <phoneticPr fontId="7"/>
  </si>
  <si>
    <t>保健衛生</t>
    <rPh sb="0" eb="4">
      <t>ホケンエイセイ</t>
    </rPh>
    <phoneticPr fontId="7"/>
  </si>
  <si>
    <t>社会保険・社会福祉・介護事業</t>
    <rPh sb="0" eb="4">
      <t>シャカイホケン</t>
    </rPh>
    <rPh sb="5" eb="9">
      <t>シャカイフクシ</t>
    </rPh>
    <rPh sb="10" eb="12">
      <t>カイゴ</t>
    </rPh>
    <rPh sb="12" eb="14">
      <t>ジギョウ</t>
    </rPh>
    <phoneticPr fontId="7"/>
  </si>
  <si>
    <t>23</t>
  </si>
  <si>
    <t>教育・学習支援業</t>
    <rPh sb="0" eb="2">
      <t>キョウイク</t>
    </rPh>
    <rPh sb="3" eb="5">
      <t>ガクシュウ</t>
    </rPh>
    <rPh sb="5" eb="8">
      <t>シエンギョウ</t>
    </rPh>
    <phoneticPr fontId="7"/>
  </si>
  <si>
    <t>学校教育</t>
    <rPh sb="0" eb="4">
      <t>ガッコウキョウイク</t>
    </rPh>
    <phoneticPr fontId="7"/>
  </si>
  <si>
    <t>その他の教育、学習支援業</t>
    <rPh sb="2" eb="3">
      <t>タ</t>
    </rPh>
    <rPh sb="4" eb="6">
      <t>キョウイク</t>
    </rPh>
    <rPh sb="7" eb="9">
      <t>ガクシュウ</t>
    </rPh>
    <rPh sb="9" eb="12">
      <t>シエンギョウ</t>
    </rPh>
    <phoneticPr fontId="7"/>
  </si>
  <si>
    <t>24</t>
  </si>
  <si>
    <t>複合サービス業</t>
    <rPh sb="0" eb="2">
      <t>フクゴウ</t>
    </rPh>
    <rPh sb="6" eb="7">
      <t>ギョウ</t>
    </rPh>
    <phoneticPr fontId="7"/>
  </si>
  <si>
    <t>郵便局</t>
    <rPh sb="0" eb="3">
      <t>ユウビンキョク</t>
    </rPh>
    <phoneticPr fontId="7"/>
  </si>
  <si>
    <t>協同組合</t>
    <rPh sb="0" eb="4">
      <t>キョウドウクミアイ</t>
    </rPh>
    <phoneticPr fontId="7"/>
  </si>
  <si>
    <t>25</t>
  </si>
  <si>
    <t>生活関連サービス業、娯楽業</t>
    <rPh sb="0" eb="4">
      <t>セイカツカンレン</t>
    </rPh>
    <rPh sb="8" eb="9">
      <t>ギョウ</t>
    </rPh>
    <rPh sb="10" eb="13">
      <t>ゴラクギョウ</t>
    </rPh>
    <phoneticPr fontId="7"/>
  </si>
  <si>
    <t>洗濯・理容・美容・浴場業</t>
    <rPh sb="0" eb="2">
      <t>センタク</t>
    </rPh>
    <rPh sb="3" eb="5">
      <t>リヨウ</t>
    </rPh>
    <rPh sb="6" eb="8">
      <t>ビヨウ</t>
    </rPh>
    <rPh sb="9" eb="11">
      <t>ヨクジョウ</t>
    </rPh>
    <rPh sb="11" eb="12">
      <t>ギョウ</t>
    </rPh>
    <phoneticPr fontId="7"/>
  </si>
  <si>
    <t>その他の生活関連サービス業</t>
    <rPh sb="2" eb="3">
      <t>タ</t>
    </rPh>
    <rPh sb="4" eb="6">
      <t>セイカツ</t>
    </rPh>
    <rPh sb="6" eb="8">
      <t>カンレン</t>
    </rPh>
    <rPh sb="12" eb="13">
      <t>ギョウ</t>
    </rPh>
    <phoneticPr fontId="7"/>
  </si>
  <si>
    <t>娯楽業</t>
    <rPh sb="0" eb="3">
      <t>ゴラクギョウ</t>
    </rPh>
    <phoneticPr fontId="7"/>
  </si>
  <si>
    <t>26</t>
  </si>
  <si>
    <t>労働者派遣業</t>
    <rPh sb="0" eb="3">
      <t>ロウドウシャ</t>
    </rPh>
    <rPh sb="3" eb="6">
      <t>ハケンギョウ</t>
    </rPh>
    <phoneticPr fontId="7"/>
  </si>
  <si>
    <t>職業紹介・労働者派遣業</t>
    <rPh sb="0" eb="4">
      <t>ショクギョウショウカイ</t>
    </rPh>
    <rPh sb="5" eb="8">
      <t>ロウドウシャ</t>
    </rPh>
    <rPh sb="8" eb="11">
      <t>ハケンギョウ</t>
    </rPh>
    <phoneticPr fontId="7"/>
  </si>
  <si>
    <t>27</t>
  </si>
  <si>
    <t>学術研究、専門・技術サービス業</t>
    <rPh sb="0" eb="4">
      <t>ガクジュツケンキュウ</t>
    </rPh>
    <rPh sb="5" eb="7">
      <t>センモン</t>
    </rPh>
    <rPh sb="8" eb="10">
      <t>ギジュツ</t>
    </rPh>
    <rPh sb="14" eb="15">
      <t>ギョウ</t>
    </rPh>
    <phoneticPr fontId="7"/>
  </si>
  <si>
    <t>学術・開発研究機関</t>
    <rPh sb="0" eb="2">
      <t>ガクジュツ</t>
    </rPh>
    <rPh sb="3" eb="9">
      <t>カイハツケンキュウキカン</t>
    </rPh>
    <phoneticPr fontId="7"/>
  </si>
  <si>
    <t>専門サービス業</t>
    <rPh sb="0" eb="2">
      <t>センモン</t>
    </rPh>
    <rPh sb="6" eb="7">
      <t>ギョウ</t>
    </rPh>
    <phoneticPr fontId="7"/>
  </si>
  <si>
    <t>広告業</t>
    <rPh sb="0" eb="3">
      <t>コウコクギョウ</t>
    </rPh>
    <phoneticPr fontId="7"/>
  </si>
  <si>
    <t>技術サービス業</t>
    <rPh sb="0" eb="2">
      <t>ギジュツ</t>
    </rPh>
    <rPh sb="6" eb="7">
      <t>ギョウ</t>
    </rPh>
    <phoneticPr fontId="7"/>
  </si>
  <si>
    <t>28</t>
  </si>
  <si>
    <t>その他のサービス業</t>
    <rPh sb="2" eb="3">
      <t>タ</t>
    </rPh>
    <rPh sb="8" eb="9">
      <t>ギョウ</t>
    </rPh>
    <phoneticPr fontId="7"/>
  </si>
  <si>
    <t>廃棄物処理業</t>
    <rPh sb="0" eb="6">
      <t>ハイキブツショリギョウ</t>
    </rPh>
    <phoneticPr fontId="7"/>
  </si>
  <si>
    <t>自動車整備業</t>
    <rPh sb="0" eb="3">
      <t>ジドウシャ</t>
    </rPh>
    <rPh sb="3" eb="6">
      <t>セイビギョウ</t>
    </rPh>
    <phoneticPr fontId="7"/>
  </si>
  <si>
    <t>機械等修理業</t>
    <rPh sb="0" eb="2">
      <t>キカイ</t>
    </rPh>
    <rPh sb="2" eb="3">
      <t>トウ</t>
    </rPh>
    <rPh sb="3" eb="6">
      <t>シュウリギョウ</t>
    </rPh>
    <phoneticPr fontId="7"/>
  </si>
  <si>
    <t>その他の事業サービス業</t>
    <rPh sb="2" eb="3">
      <t>タ</t>
    </rPh>
    <rPh sb="4" eb="6">
      <t>ジギョウ</t>
    </rPh>
    <rPh sb="10" eb="11">
      <t>ギョウ</t>
    </rPh>
    <phoneticPr fontId="7"/>
  </si>
  <si>
    <t>政治・経済・文化団体</t>
    <rPh sb="0" eb="2">
      <t>セイジ</t>
    </rPh>
    <rPh sb="3" eb="5">
      <t>ケイザイ</t>
    </rPh>
    <rPh sb="6" eb="10">
      <t>ブンカダンタイ</t>
    </rPh>
    <phoneticPr fontId="7"/>
  </si>
  <si>
    <t>宗教</t>
    <rPh sb="0" eb="2">
      <t>シュウキョウ</t>
    </rPh>
    <phoneticPr fontId="7"/>
  </si>
  <si>
    <t>外国公務</t>
    <rPh sb="0" eb="4">
      <t>ガイコクコウム</t>
    </rPh>
    <phoneticPr fontId="7"/>
  </si>
  <si>
    <t>29</t>
    <phoneticPr fontId="7"/>
  </si>
  <si>
    <t>公務</t>
    <rPh sb="0" eb="2">
      <t>コウム</t>
    </rPh>
    <phoneticPr fontId="7"/>
  </si>
  <si>
    <t>国家公務</t>
    <rPh sb="0" eb="2">
      <t>コッカ</t>
    </rPh>
    <rPh sb="2" eb="4">
      <t>コウム</t>
    </rPh>
    <phoneticPr fontId="7"/>
  </si>
  <si>
    <t>地方公務</t>
    <rPh sb="0" eb="2">
      <t>チホウ</t>
    </rPh>
    <rPh sb="2" eb="4">
      <t>コウム</t>
    </rPh>
    <phoneticPr fontId="7"/>
  </si>
  <si>
    <t>事　業　所　名</t>
    <rPh sb="0" eb="1">
      <t>コト</t>
    </rPh>
    <rPh sb="2" eb="3">
      <t>ギョウ</t>
    </rPh>
    <rPh sb="4" eb="5">
      <t>ショ</t>
    </rPh>
    <rPh sb="6" eb="7">
      <t>メイ</t>
    </rPh>
    <phoneticPr fontId="5"/>
  </si>
  <si>
    <t>事　業　場　数</t>
    <rPh sb="0" eb="1">
      <t>コト</t>
    </rPh>
    <rPh sb="2" eb="3">
      <t>ギョウ</t>
    </rPh>
    <rPh sb="4" eb="5">
      <t>バ</t>
    </rPh>
    <rPh sb="6" eb="7">
      <t>スウ</t>
    </rPh>
    <phoneticPr fontId="5"/>
  </si>
  <si>
    <t>従　業　員　数</t>
    <rPh sb="0" eb="1">
      <t>ジュウ</t>
    </rPh>
    <rPh sb="2" eb="3">
      <t>ギョウ</t>
    </rPh>
    <rPh sb="4" eb="5">
      <t>イン</t>
    </rPh>
    <rPh sb="6" eb="7">
      <t>スウ</t>
    </rPh>
    <phoneticPr fontId="5"/>
  </si>
  <si>
    <t>被 保 険 者 数</t>
    <rPh sb="0" eb="1">
      <t>ヒ</t>
    </rPh>
    <rPh sb="2" eb="3">
      <t>タモツ</t>
    </rPh>
    <rPh sb="4" eb="5">
      <t>ケン</t>
    </rPh>
    <rPh sb="6" eb="7">
      <t>モノ</t>
    </rPh>
    <rPh sb="8" eb="9">
      <t>スウ</t>
    </rPh>
    <phoneticPr fontId="5"/>
  </si>
  <si>
    <t>職　　　　　　種</t>
    <rPh sb="0" eb="1">
      <t>ショク</t>
    </rPh>
    <rPh sb="7" eb="8">
      <t>シュ</t>
    </rPh>
    <phoneticPr fontId="5"/>
  </si>
  <si>
    <t>銀の認定日　　【初回】</t>
    <rPh sb="0" eb="1">
      <t>ギン</t>
    </rPh>
    <rPh sb="2" eb="3">
      <t>ニン</t>
    </rPh>
    <rPh sb="3" eb="4">
      <t>テイ</t>
    </rPh>
    <rPh sb="4" eb="5">
      <t>ビ</t>
    </rPh>
    <rPh sb="7" eb="10">
      <t>(ショカイ</t>
    </rPh>
    <phoneticPr fontId="5"/>
  </si>
  <si>
    <t>金の認定日　　【初回】</t>
    <rPh sb="0" eb="1">
      <t>キン</t>
    </rPh>
    <rPh sb="2" eb="3">
      <t>ニン</t>
    </rPh>
    <rPh sb="3" eb="4">
      <t>テイ</t>
    </rPh>
    <rPh sb="4" eb="5">
      <t>ビ</t>
    </rPh>
    <phoneticPr fontId="5"/>
  </si>
  <si>
    <t>レポート記入日</t>
    <rPh sb="4" eb="7">
      <t>キニュウビ</t>
    </rPh>
    <phoneticPr fontId="5"/>
  </si>
  <si>
    <t>備　　　考</t>
    <rPh sb="0" eb="1">
      <t>ビ</t>
    </rPh>
    <rPh sb="4" eb="5">
      <t>コウ</t>
    </rPh>
    <phoneticPr fontId="5"/>
  </si>
  <si>
    <t>直接入力です→</t>
    <phoneticPr fontId="5"/>
  </si>
  <si>
    <t>健診の必要性（病気早期発見・予防、安衛法の受診義務等）を周知</t>
    <rPh sb="0" eb="2">
      <t>ケンシン</t>
    </rPh>
    <rPh sb="3" eb="6">
      <t>ヒツヨウセイ</t>
    </rPh>
    <rPh sb="11" eb="13">
      <t>ハッケン</t>
    </rPh>
    <rPh sb="14" eb="16">
      <t>ヨボウ</t>
    </rPh>
    <rPh sb="17" eb="20">
      <t>アンエイホウ</t>
    </rPh>
    <rPh sb="21" eb="25">
      <t>ジュシンギム</t>
    </rPh>
    <rPh sb="25" eb="26">
      <t>トウ</t>
    </rPh>
    <rPh sb="28" eb="30">
      <t>シュウチ</t>
    </rPh>
    <phoneticPr fontId="5"/>
  </si>
  <si>
    <t>判　　定</t>
    <rPh sb="0" eb="1">
      <t>ハン</t>
    </rPh>
    <rPh sb="3" eb="4">
      <t>テイ</t>
    </rPh>
    <phoneticPr fontId="5"/>
  </si>
  <si>
    <t>※「加入健康保険組合名」は"健康保険組合"を除いて入力してください。</t>
    <rPh sb="14" eb="16">
      <t>ケンコウ</t>
    </rPh>
    <rPh sb="16" eb="17">
      <t>ホ</t>
    </rPh>
    <rPh sb="17" eb="18">
      <t>ケン</t>
    </rPh>
    <rPh sb="18" eb="20">
      <t>クミアイ</t>
    </rPh>
    <rPh sb="22" eb="23">
      <t>ノゾ</t>
    </rPh>
    <rPh sb="25" eb="27">
      <t>ニュウリョク</t>
    </rPh>
    <phoneticPr fontId="5"/>
  </si>
  <si>
    <t>年度における従業員の事業者健診の受診率</t>
    <phoneticPr fontId="5"/>
  </si>
  <si>
    <t>質問1</t>
    <rPh sb="0" eb="2">
      <t>シツモン</t>
    </rPh>
    <phoneticPr fontId="5"/>
  </si>
  <si>
    <t>質問2</t>
    <rPh sb="0" eb="2">
      <t>シツモン</t>
    </rPh>
    <phoneticPr fontId="5"/>
  </si>
  <si>
    <t>質問3</t>
    <rPh sb="0" eb="2">
      <t>シツモン</t>
    </rPh>
    <phoneticPr fontId="5"/>
  </si>
  <si>
    <t>質問4</t>
    <rPh sb="0" eb="2">
      <t>シツモン</t>
    </rPh>
    <phoneticPr fontId="5"/>
  </si>
  <si>
    <t>質問5</t>
    <rPh sb="0" eb="2">
      <t>シツモン</t>
    </rPh>
    <phoneticPr fontId="5"/>
  </si>
  <si>
    <t>質問6</t>
    <rPh sb="0" eb="2">
      <t>シツモン</t>
    </rPh>
    <phoneticPr fontId="5"/>
  </si>
  <si>
    <t>質問7</t>
    <rPh sb="0" eb="2">
      <t>シツモン</t>
    </rPh>
    <phoneticPr fontId="5"/>
  </si>
  <si>
    <t>質問8</t>
    <rPh sb="0" eb="2">
      <t>シツモン</t>
    </rPh>
    <phoneticPr fontId="5"/>
  </si>
  <si>
    <t>質問9</t>
    <rPh sb="0" eb="2">
      <t>シツモン</t>
    </rPh>
    <phoneticPr fontId="5"/>
  </si>
  <si>
    <t>質問10</t>
    <rPh sb="0" eb="2">
      <t>シツモン</t>
    </rPh>
    <phoneticPr fontId="5"/>
  </si>
  <si>
    <t>質問11</t>
    <rPh sb="0" eb="2">
      <t>シツモン</t>
    </rPh>
    <phoneticPr fontId="5"/>
  </si>
  <si>
    <t>質問12</t>
    <rPh sb="0" eb="2">
      <t>シツモン</t>
    </rPh>
    <phoneticPr fontId="5"/>
  </si>
  <si>
    <t>質問13</t>
    <rPh sb="0" eb="2">
      <t>シツモン</t>
    </rPh>
    <phoneticPr fontId="5"/>
  </si>
  <si>
    <t>質問14</t>
    <rPh sb="0" eb="2">
      <t>シツモン</t>
    </rPh>
    <phoneticPr fontId="5"/>
  </si>
  <si>
    <t>質問15</t>
    <rPh sb="0" eb="2">
      <t>シツモン</t>
    </rPh>
    <phoneticPr fontId="5"/>
  </si>
  <si>
    <t>質問16</t>
    <rPh sb="0" eb="2">
      <t>シツモン</t>
    </rPh>
    <phoneticPr fontId="5"/>
  </si>
  <si>
    <t>質問17</t>
    <rPh sb="0" eb="2">
      <t>シツモン</t>
    </rPh>
    <phoneticPr fontId="5"/>
  </si>
  <si>
    <t>質問18</t>
    <rPh sb="0" eb="2">
      <t>シツモン</t>
    </rPh>
    <phoneticPr fontId="5"/>
  </si>
  <si>
    <t>一次審査</t>
    <rPh sb="0" eb="2">
      <t>イチジ</t>
    </rPh>
    <rPh sb="2" eb="4">
      <t>シンサ</t>
    </rPh>
    <phoneticPr fontId="5"/>
  </si>
  <si>
    <t>報告済み</t>
    <phoneticPr fontId="5"/>
  </si>
  <si>
    <t>一次1</t>
    <phoneticPr fontId="5"/>
  </si>
  <si>
    <t>一次2</t>
    <phoneticPr fontId="5"/>
  </si>
  <si>
    <t>一次3</t>
    <phoneticPr fontId="5"/>
  </si>
  <si>
    <t>一次4</t>
    <rPh sb="0" eb="2">
      <t>イチジ</t>
    </rPh>
    <phoneticPr fontId="5"/>
  </si>
  <si>
    <t>一次5</t>
    <rPh sb="0" eb="2">
      <t>イチジ</t>
    </rPh>
    <phoneticPr fontId="5"/>
  </si>
  <si>
    <t>一次6</t>
    <rPh sb="0" eb="2">
      <t>イチジ</t>
    </rPh>
    <phoneticPr fontId="5"/>
  </si>
  <si>
    <t>一次7</t>
    <phoneticPr fontId="5"/>
  </si>
  <si>
    <t>一次8</t>
    <phoneticPr fontId="5"/>
  </si>
  <si>
    <t>一次9</t>
    <phoneticPr fontId="5"/>
  </si>
  <si>
    <t>一次10</t>
    <phoneticPr fontId="5"/>
  </si>
  <si>
    <t>一次11</t>
    <phoneticPr fontId="5"/>
  </si>
  <si>
    <t>一次12</t>
    <phoneticPr fontId="5"/>
  </si>
  <si>
    <t>一次16</t>
    <phoneticPr fontId="5"/>
  </si>
  <si>
    <t>一次17</t>
    <phoneticPr fontId="5"/>
  </si>
  <si>
    <t>一次18</t>
    <phoneticPr fontId="5"/>
  </si>
  <si>
    <t>一次14</t>
    <rPh sb="0" eb="2">
      <t>イチジ</t>
    </rPh>
    <phoneticPr fontId="5"/>
  </si>
  <si>
    <t>一次15</t>
    <rPh sb="0" eb="2">
      <t>イチジ</t>
    </rPh>
    <phoneticPr fontId="5"/>
  </si>
  <si>
    <t>一次13</t>
    <rPh sb="0" eb="2">
      <t>イチジ</t>
    </rPh>
    <phoneticPr fontId="5"/>
  </si>
  <si>
    <t>最終</t>
    <rPh sb="0" eb="2">
      <t>サイシュウ</t>
    </rPh>
    <phoneticPr fontId="5"/>
  </si>
  <si>
    <t>最終1</t>
    <rPh sb="0" eb="2">
      <t>サイシュウ</t>
    </rPh>
    <phoneticPr fontId="5"/>
  </si>
  <si>
    <t>最終2</t>
    <rPh sb="0" eb="2">
      <t>サイシュウ</t>
    </rPh>
    <phoneticPr fontId="5"/>
  </si>
  <si>
    <t>報告済み</t>
    <rPh sb="0" eb="3">
      <t>ホウコクズ</t>
    </rPh>
    <phoneticPr fontId="5"/>
  </si>
  <si>
    <t>　（妊娠中・産休・育休・休職中　等）</t>
    <phoneticPr fontId="5"/>
  </si>
  <si>
    <t>一次対象者</t>
    <rPh sb="0" eb="2">
      <t>イチジ</t>
    </rPh>
    <rPh sb="2" eb="5">
      <t>タイショウシャ</t>
    </rPh>
    <phoneticPr fontId="5"/>
  </si>
  <si>
    <t>一次受診者</t>
    <rPh sb="0" eb="2">
      <t>イチジ</t>
    </rPh>
    <rPh sb="2" eb="5">
      <t>ジュシンシャ</t>
    </rPh>
    <phoneticPr fontId="5"/>
  </si>
  <si>
    <t>一次不可者数</t>
    <rPh sb="0" eb="2">
      <t>イチジ</t>
    </rPh>
    <rPh sb="2" eb="4">
      <t>フカ</t>
    </rPh>
    <rPh sb="4" eb="5">
      <t>シャ</t>
    </rPh>
    <rPh sb="5" eb="6">
      <t>スウ</t>
    </rPh>
    <phoneticPr fontId="5"/>
  </si>
  <si>
    <t>一次受診率</t>
    <rPh sb="0" eb="2">
      <t>イチジ</t>
    </rPh>
    <rPh sb="2" eb="5">
      <t>ジュシンリツ</t>
    </rPh>
    <phoneticPr fontId="5"/>
  </si>
  <si>
    <t>最終3</t>
    <rPh sb="0" eb="2">
      <t>サイシュウ</t>
    </rPh>
    <phoneticPr fontId="5"/>
  </si>
  <si>
    <t>最終4</t>
    <rPh sb="0" eb="2">
      <t>サイシュウ</t>
    </rPh>
    <phoneticPr fontId="5"/>
  </si>
  <si>
    <t>最終5</t>
    <rPh sb="0" eb="2">
      <t>サイシュウ</t>
    </rPh>
    <phoneticPr fontId="5"/>
  </si>
  <si>
    <t>最終6</t>
    <rPh sb="0" eb="2">
      <t>サイシュウ</t>
    </rPh>
    <phoneticPr fontId="5"/>
  </si>
  <si>
    <t>最終7</t>
    <rPh sb="0" eb="2">
      <t>サイシュウ</t>
    </rPh>
    <phoneticPr fontId="5"/>
  </si>
  <si>
    <t>最終8</t>
    <rPh sb="0" eb="2">
      <t>サイシュウ</t>
    </rPh>
    <phoneticPr fontId="5"/>
  </si>
  <si>
    <t>最終9</t>
    <rPh sb="0" eb="2">
      <t>サイシュウ</t>
    </rPh>
    <phoneticPr fontId="5"/>
  </si>
  <si>
    <t>最終10</t>
    <rPh sb="0" eb="2">
      <t>サイシュウ</t>
    </rPh>
    <phoneticPr fontId="5"/>
  </si>
  <si>
    <t>最終11</t>
    <rPh sb="0" eb="2">
      <t>サイシュウ</t>
    </rPh>
    <phoneticPr fontId="5"/>
  </si>
  <si>
    <t>最終12</t>
    <rPh sb="0" eb="2">
      <t>サイシュウ</t>
    </rPh>
    <phoneticPr fontId="5"/>
  </si>
  <si>
    <t>最終13</t>
    <rPh sb="0" eb="2">
      <t>サイシュウ</t>
    </rPh>
    <phoneticPr fontId="5"/>
  </si>
  <si>
    <t>最終14</t>
    <rPh sb="0" eb="2">
      <t>サイシュウ</t>
    </rPh>
    <phoneticPr fontId="5"/>
  </si>
  <si>
    <t>最終15</t>
    <rPh sb="0" eb="2">
      <t>サイシュウ</t>
    </rPh>
    <phoneticPr fontId="5"/>
  </si>
  <si>
    <t>最終16</t>
    <rPh sb="0" eb="2">
      <t>サイシュウ</t>
    </rPh>
    <phoneticPr fontId="5"/>
  </si>
  <si>
    <t>最終17</t>
    <rPh sb="0" eb="2">
      <t>サイシュウ</t>
    </rPh>
    <phoneticPr fontId="5"/>
  </si>
  <si>
    <t>最終18</t>
    <rPh sb="0" eb="2">
      <t>サイシュウ</t>
    </rPh>
    <phoneticPr fontId="5"/>
  </si>
  <si>
    <t>合計</t>
    <rPh sb="0" eb="2">
      <t>ゴウケイ</t>
    </rPh>
    <phoneticPr fontId="5"/>
  </si>
  <si>
    <t>事業所</t>
    <rPh sb="0" eb="3">
      <t>ジギョウショ</t>
    </rPh>
    <phoneticPr fontId="5"/>
  </si>
  <si>
    <t>理由</t>
    <rPh sb="0" eb="2">
      <t>リユウ</t>
    </rPh>
    <phoneticPr fontId="5"/>
  </si>
  <si>
    <t>理由1</t>
    <rPh sb="0" eb="2">
      <t>リユウ</t>
    </rPh>
    <phoneticPr fontId="5"/>
  </si>
  <si>
    <t>理由2</t>
    <rPh sb="0" eb="2">
      <t>リユウ</t>
    </rPh>
    <phoneticPr fontId="5"/>
  </si>
  <si>
    <t>理由3</t>
    <rPh sb="0" eb="2">
      <t>リユウ</t>
    </rPh>
    <phoneticPr fontId="5"/>
  </si>
  <si>
    <t>理由4</t>
    <rPh sb="0" eb="2">
      <t>リユウ</t>
    </rPh>
    <phoneticPr fontId="5"/>
  </si>
  <si>
    <t>理由5</t>
    <rPh sb="0" eb="2">
      <t>リユウ</t>
    </rPh>
    <phoneticPr fontId="5"/>
  </si>
  <si>
    <t>理由6</t>
    <rPh sb="0" eb="2">
      <t>リユウ</t>
    </rPh>
    <phoneticPr fontId="5"/>
  </si>
  <si>
    <t>理由7</t>
    <rPh sb="0" eb="2">
      <t>リユウ</t>
    </rPh>
    <phoneticPr fontId="5"/>
  </si>
  <si>
    <t>理由8</t>
    <rPh sb="0" eb="2">
      <t>リユウ</t>
    </rPh>
    <phoneticPr fontId="5"/>
  </si>
  <si>
    <t>理由9</t>
    <rPh sb="0" eb="2">
      <t>リユウ</t>
    </rPh>
    <phoneticPr fontId="5"/>
  </si>
  <si>
    <t>理由10</t>
    <rPh sb="0" eb="2">
      <t>リユウ</t>
    </rPh>
    <phoneticPr fontId="5"/>
  </si>
  <si>
    <t>理由11</t>
    <rPh sb="0" eb="2">
      <t>リユウ</t>
    </rPh>
    <phoneticPr fontId="5"/>
  </si>
  <si>
    <t>理由12</t>
    <rPh sb="0" eb="2">
      <t>リユウ</t>
    </rPh>
    <phoneticPr fontId="5"/>
  </si>
  <si>
    <t>理由13</t>
    <rPh sb="0" eb="2">
      <t>リユウ</t>
    </rPh>
    <phoneticPr fontId="5"/>
  </si>
  <si>
    <t>理由定型1</t>
    <rPh sb="0" eb="4">
      <t>リユウテイケイ</t>
    </rPh>
    <phoneticPr fontId="5"/>
  </si>
  <si>
    <t>フリー1</t>
    <phoneticPr fontId="5"/>
  </si>
  <si>
    <t>理由定型2</t>
    <rPh sb="0" eb="4">
      <t>リユウテイケイ</t>
    </rPh>
    <phoneticPr fontId="5"/>
  </si>
  <si>
    <t>フリー2</t>
  </si>
  <si>
    <t>理由定型3</t>
    <rPh sb="0" eb="4">
      <t>リユウテイケイ</t>
    </rPh>
    <phoneticPr fontId="5"/>
  </si>
  <si>
    <t>フリー3</t>
  </si>
  <si>
    <t>理由定型4</t>
    <rPh sb="0" eb="4">
      <t>リユウテイケイ</t>
    </rPh>
    <phoneticPr fontId="5"/>
  </si>
  <si>
    <t>フリー4</t>
  </si>
  <si>
    <t>理由定型5</t>
    <rPh sb="0" eb="4">
      <t>リユウテイケイ</t>
    </rPh>
    <phoneticPr fontId="5"/>
  </si>
  <si>
    <t>フリー5</t>
  </si>
  <si>
    <t>理由定型6</t>
    <rPh sb="0" eb="4">
      <t>リユウテイケイ</t>
    </rPh>
    <phoneticPr fontId="5"/>
  </si>
  <si>
    <t>フリー6</t>
  </si>
  <si>
    <t>理由定型7</t>
    <rPh sb="0" eb="4">
      <t>リユウテイケイ</t>
    </rPh>
    <phoneticPr fontId="5"/>
  </si>
  <si>
    <t>フリー7</t>
  </si>
  <si>
    <t>理由定型8</t>
    <rPh sb="0" eb="4">
      <t>リユウテイケイ</t>
    </rPh>
    <phoneticPr fontId="5"/>
  </si>
  <si>
    <t>フリー8</t>
  </si>
  <si>
    <t>理由定型9</t>
    <rPh sb="0" eb="4">
      <t>リユウテイケイ</t>
    </rPh>
    <phoneticPr fontId="5"/>
  </si>
  <si>
    <t>フリー9</t>
  </si>
  <si>
    <t>理由定型10</t>
    <rPh sb="0" eb="4">
      <t>リユウテイケイ</t>
    </rPh>
    <phoneticPr fontId="5"/>
  </si>
  <si>
    <t>フリー10</t>
  </si>
  <si>
    <t>理由定型11</t>
    <rPh sb="0" eb="4">
      <t>リユウテイケイ</t>
    </rPh>
    <phoneticPr fontId="5"/>
  </si>
  <si>
    <t>フリー11</t>
  </si>
  <si>
    <t>理由定型12</t>
    <rPh sb="0" eb="4">
      <t>リユウテイケイ</t>
    </rPh>
    <phoneticPr fontId="5"/>
  </si>
  <si>
    <t>フリー12</t>
  </si>
  <si>
    <t>理由定型13</t>
    <rPh sb="0" eb="4">
      <t>リユウテイケイ</t>
    </rPh>
    <phoneticPr fontId="5"/>
  </si>
  <si>
    <t>フリー13</t>
  </si>
  <si>
    <t>理由定型14</t>
    <rPh sb="0" eb="4">
      <t>リユウテイケイ</t>
    </rPh>
    <phoneticPr fontId="5"/>
  </si>
  <si>
    <t>フリー14</t>
  </si>
  <si>
    <t>理由定型15</t>
    <rPh sb="0" eb="4">
      <t>リユウテイケイ</t>
    </rPh>
    <phoneticPr fontId="5"/>
  </si>
  <si>
    <t>フリー15</t>
  </si>
  <si>
    <t>理由定型16</t>
    <rPh sb="0" eb="4">
      <t>リユウテイケイ</t>
    </rPh>
    <phoneticPr fontId="5"/>
  </si>
  <si>
    <t>フリー16</t>
  </si>
  <si>
    <t>理由定型17</t>
    <rPh sb="0" eb="4">
      <t>リユウテイケイ</t>
    </rPh>
    <phoneticPr fontId="5"/>
  </si>
  <si>
    <t>フリー17</t>
  </si>
  <si>
    <t>理由定型18</t>
    <rPh sb="0" eb="4">
      <t>リユウテイケイ</t>
    </rPh>
    <phoneticPr fontId="5"/>
  </si>
  <si>
    <t>フリー18</t>
  </si>
  <si>
    <t>理由14</t>
    <rPh sb="0" eb="2">
      <t>リユウ</t>
    </rPh>
    <phoneticPr fontId="5"/>
  </si>
  <si>
    <t>理由15</t>
    <rPh sb="0" eb="2">
      <t>リユウ</t>
    </rPh>
    <phoneticPr fontId="5"/>
  </si>
  <si>
    <t>理由16</t>
    <rPh sb="0" eb="2">
      <t>リユウ</t>
    </rPh>
    <phoneticPr fontId="5"/>
  </si>
  <si>
    <t>理由17</t>
    <rPh sb="0" eb="2">
      <t>リユウ</t>
    </rPh>
    <phoneticPr fontId="5"/>
  </si>
  <si>
    <t>理由18</t>
    <rPh sb="0" eb="2">
      <t>リユウ</t>
    </rPh>
    <phoneticPr fontId="5"/>
  </si>
  <si>
    <t>採点者補正欄</t>
    <phoneticPr fontId="5"/>
  </si>
  <si>
    <t>減点理由項目</t>
    <rPh sb="0" eb="2">
      <t>ゲンテン</t>
    </rPh>
    <rPh sb="2" eb="4">
      <t>リユウ</t>
    </rPh>
    <rPh sb="4" eb="6">
      <t>コウモク</t>
    </rPh>
    <phoneticPr fontId="5"/>
  </si>
  <si>
    <t>健康企業宣言システム　実施結果レポートの記載方法等について</t>
  </si>
  <si>
    <t>実施結果レポートは次のシートで構成されます</t>
    <rPh sb="0" eb="4">
      <t>ジッシケッカ</t>
    </rPh>
    <rPh sb="9" eb="10">
      <t>ツギ</t>
    </rPh>
    <rPh sb="15" eb="17">
      <t>コウセイ</t>
    </rPh>
    <phoneticPr fontId="5"/>
  </si>
  <si>
    <r>
      <rPr>
        <b/>
        <sz val="11"/>
        <color theme="1"/>
        <rFont val="游ゴシック"/>
        <family val="3"/>
        <charset val="128"/>
        <scheme val="minor"/>
      </rPr>
      <t>「入力説明」</t>
    </r>
    <r>
      <rPr>
        <sz val="11"/>
        <color theme="1"/>
        <rFont val="游ゴシック"/>
        <family val="2"/>
        <scheme val="minor"/>
      </rPr>
      <t>：本シートです。実施結果レポート「入力シート」の使用方法を解説します。</t>
    </r>
    <rPh sb="1" eb="5">
      <t>ニュウリョクセツメイ</t>
    </rPh>
    <rPh sb="7" eb="8">
      <t>ホン</t>
    </rPh>
    <rPh sb="14" eb="18">
      <t>ジッシケッカ</t>
    </rPh>
    <rPh sb="23" eb="25">
      <t>ニュウリョク</t>
    </rPh>
    <rPh sb="30" eb="34">
      <t>シヨウホウホウ</t>
    </rPh>
    <rPh sb="35" eb="37">
      <t>カイセツ</t>
    </rPh>
    <phoneticPr fontId="5"/>
  </si>
  <si>
    <r>
      <rPr>
        <b/>
        <sz val="11"/>
        <color theme="1"/>
        <rFont val="游ゴシック"/>
        <family val="3"/>
        <charset val="128"/>
        <scheme val="minor"/>
      </rPr>
      <t>「入力シート」</t>
    </r>
    <r>
      <rPr>
        <sz val="11"/>
        <color theme="1"/>
        <rFont val="游ゴシック"/>
        <family val="2"/>
        <scheme val="minor"/>
      </rPr>
      <t>：実施結果レポートを入力します。健保組合及び東京連合会はこのシートを基に採点します。</t>
    </r>
    <rPh sb="1" eb="3">
      <t>ニュウリョク</t>
    </rPh>
    <rPh sb="8" eb="12">
      <t>ジッシケッカ</t>
    </rPh>
    <rPh sb="17" eb="19">
      <t>ニュウリョク</t>
    </rPh>
    <rPh sb="23" eb="28">
      <t>ケンポクミアイオヨ</t>
    </rPh>
    <rPh sb="29" eb="34">
      <t>トウキョウレンゴウカイ</t>
    </rPh>
    <rPh sb="41" eb="42">
      <t>モト</t>
    </rPh>
    <rPh sb="43" eb="45">
      <t>サイテン</t>
    </rPh>
    <phoneticPr fontId="5"/>
  </si>
  <si>
    <r>
      <rPr>
        <b/>
        <sz val="11"/>
        <color theme="1"/>
        <rFont val="游ゴシック"/>
        <family val="3"/>
        <charset val="128"/>
        <scheme val="minor"/>
      </rPr>
      <t>「採点印刷」</t>
    </r>
    <r>
      <rPr>
        <sz val="11"/>
        <color theme="1"/>
        <rFont val="游ゴシック"/>
        <family val="2"/>
        <scheme val="minor"/>
      </rPr>
      <t>：東京連合会が行った採点結果を事業所にフィードバックする際に使用します。</t>
    </r>
    <rPh sb="1" eb="5">
      <t>サイテンインサツ</t>
    </rPh>
    <rPh sb="7" eb="12">
      <t>トウキョウレンゴウカイ</t>
    </rPh>
    <rPh sb="13" eb="14">
      <t>オコナ</t>
    </rPh>
    <rPh sb="16" eb="20">
      <t>サイテンケッカ</t>
    </rPh>
    <rPh sb="21" eb="24">
      <t>ジギョウショ</t>
    </rPh>
    <rPh sb="34" eb="35">
      <t>サイ</t>
    </rPh>
    <rPh sb="36" eb="38">
      <t>シヨウ</t>
    </rPh>
    <phoneticPr fontId="5"/>
  </si>
  <si>
    <r>
      <rPr>
        <b/>
        <sz val="11"/>
        <color theme="1"/>
        <rFont val="游ゴシック"/>
        <family val="3"/>
        <charset val="128"/>
        <scheme val="minor"/>
      </rPr>
      <t>「データ」</t>
    </r>
    <r>
      <rPr>
        <sz val="11"/>
        <color theme="1"/>
        <rFont val="游ゴシック"/>
        <family val="2"/>
        <scheme val="minor"/>
      </rPr>
      <t>：入力シートをデータで記録します。CSVで保存する場合はこちらをご活用ください。</t>
    </r>
    <rPh sb="6" eb="8">
      <t>ニュウリョク</t>
    </rPh>
    <rPh sb="16" eb="18">
      <t>キロク</t>
    </rPh>
    <rPh sb="26" eb="28">
      <t>ホゾン</t>
    </rPh>
    <rPh sb="30" eb="32">
      <t>バアイ</t>
    </rPh>
    <rPh sb="38" eb="40">
      <t>カツヨウ</t>
    </rPh>
    <phoneticPr fontId="5"/>
  </si>
  <si>
    <t>健康企業宣言システムで使用する実施結果レポートはStep１宣言（更新）、</t>
    <rPh sb="0" eb="6">
      <t>ケンコウキギョウセンゲン</t>
    </rPh>
    <rPh sb="11" eb="13">
      <t>シヨウ</t>
    </rPh>
    <rPh sb="15" eb="19">
      <t>ジッシケッカ</t>
    </rPh>
    <rPh sb="29" eb="31">
      <t>センゲン</t>
    </rPh>
    <rPh sb="32" eb="34">
      <t>コウシン</t>
    </rPh>
    <phoneticPr fontId="5"/>
  </si>
  <si>
    <t>銀の認定（初回・更新）共通です。</t>
    <phoneticPr fontId="5"/>
  </si>
  <si>
    <t>申請画面の【企業情報入力欄】「実施結果レポートダウンロード」ボタンよりダウンロードし、</t>
    <rPh sb="0" eb="4">
      <t>シンセイガメン</t>
    </rPh>
    <rPh sb="6" eb="8">
      <t>キギョウ</t>
    </rPh>
    <rPh sb="8" eb="10">
      <t>ジョウホウ</t>
    </rPh>
    <rPh sb="10" eb="12">
      <t>ニュウリョク</t>
    </rPh>
    <rPh sb="12" eb="13">
      <t>ラン</t>
    </rPh>
    <rPh sb="15" eb="17">
      <t>ジッシ</t>
    </rPh>
    <rPh sb="17" eb="19">
      <t>ケッカ</t>
    </rPh>
    <phoneticPr fontId="5"/>
  </si>
  <si>
    <t>ご使用のPCの任意の場所にダウンロードしてお使いください。</t>
    <phoneticPr fontId="5"/>
  </si>
  <si>
    <t>入力シートへの入力方法</t>
    <rPh sb="0" eb="2">
      <t>ニュウリョク</t>
    </rPh>
    <rPh sb="7" eb="11">
      <t>ニュウリョクホウホウ</t>
    </rPh>
    <phoneticPr fontId="5"/>
  </si>
  <si>
    <t>事業所入力欄</t>
    <rPh sb="0" eb="3">
      <t>ジギョウショ</t>
    </rPh>
    <rPh sb="3" eb="6">
      <t>ニュウリョクラン</t>
    </rPh>
    <phoneticPr fontId="5"/>
  </si>
  <si>
    <t>①事業所情報を入力します。</t>
    <rPh sb="1" eb="4">
      <t>ジギョウショ</t>
    </rPh>
    <rPh sb="4" eb="6">
      <t>ジョウホウ</t>
    </rPh>
    <rPh sb="7" eb="9">
      <t>ニュウリョク</t>
    </rPh>
    <phoneticPr fontId="5"/>
  </si>
  <si>
    <t>申請種別を選択したのち、「レポート作成・申請注意事項」にチェックを入力して下さい。</t>
    <rPh sb="0" eb="4">
      <t>シンセイシュベツ</t>
    </rPh>
    <rPh sb="5" eb="7">
      <t>センタク</t>
    </rPh>
    <rPh sb="17" eb="19">
      <t>サクセイ</t>
    </rPh>
    <rPh sb="20" eb="26">
      <t>シンセイチュウイジコウ</t>
    </rPh>
    <rPh sb="33" eb="35">
      <t>ニュウリョク</t>
    </rPh>
    <rPh sb="37" eb="38">
      <t>クダ</t>
    </rPh>
    <phoneticPr fontId="5"/>
  </si>
  <si>
    <t>実施結果報告は事業主記入欄に記載します。</t>
    <rPh sb="0" eb="6">
      <t>ジッシケッカホウコク</t>
    </rPh>
    <rPh sb="7" eb="13">
      <t>ジギョウヌシキニュウラン</t>
    </rPh>
    <rPh sb="14" eb="16">
      <t>キサイ</t>
    </rPh>
    <phoneticPr fontId="5"/>
  </si>
  <si>
    <t>②実施結果を入力します。</t>
    <rPh sb="1" eb="5">
      <t>ジッシケッカ</t>
    </rPh>
    <rPh sb="6" eb="8">
      <t>ニュウリョク</t>
    </rPh>
    <phoneticPr fontId="5"/>
  </si>
  <si>
    <t>未入力状態だと、点数が１ですが、入力を行うと自動で点数が判断されます。</t>
    <rPh sb="0" eb="5">
      <t>ミニュウリョクジョウタイ</t>
    </rPh>
    <rPh sb="8" eb="10">
      <t>テンスウ</t>
    </rPh>
    <rPh sb="16" eb="18">
      <t>ニュウリョク</t>
    </rPh>
    <rPh sb="19" eb="20">
      <t>オコナ</t>
    </rPh>
    <rPh sb="22" eb="24">
      <t>ジドウ</t>
    </rPh>
    <rPh sb="25" eb="27">
      <t>テンスウ</t>
    </rPh>
    <rPh sb="28" eb="30">
      <t>ハンダン</t>
    </rPh>
    <phoneticPr fontId="5"/>
  </si>
  <si>
    <t>網掛け部分は該当項目をチェックすることで入力することが出来ます。</t>
    <rPh sb="0" eb="2">
      <t>アミカ</t>
    </rPh>
    <rPh sb="3" eb="5">
      <t>ブブン</t>
    </rPh>
    <rPh sb="6" eb="10">
      <t>ガイトウコウモク</t>
    </rPh>
    <rPh sb="20" eb="22">
      <t>ニュウリョク</t>
    </rPh>
    <rPh sb="27" eb="29">
      <t>デキ</t>
    </rPh>
    <phoneticPr fontId="5"/>
  </si>
  <si>
    <t>③入力したレポートファイルを申請に添付します</t>
    <rPh sb="1" eb="3">
      <t>ニュウリョク</t>
    </rPh>
    <rPh sb="14" eb="16">
      <t>シンセイ</t>
    </rPh>
    <rPh sb="17" eb="19">
      <t>テンプ</t>
    </rPh>
    <phoneticPr fontId="5"/>
  </si>
  <si>
    <t>記載したレポートは、企業宣言システム、申請画面のレポートファイル「添付」ボタンから添付します。</t>
    <rPh sb="0" eb="2">
      <t>キサイ</t>
    </rPh>
    <rPh sb="10" eb="14">
      <t>キギョウセンゲン</t>
    </rPh>
    <rPh sb="19" eb="23">
      <t>シンセイガメン</t>
    </rPh>
    <rPh sb="33" eb="35">
      <t>テンプ</t>
    </rPh>
    <rPh sb="41" eb="43">
      <t>テンプ</t>
    </rPh>
    <phoneticPr fontId="5"/>
  </si>
  <si>
    <t>「添付」ボタンをクリックし入力したレポートファイル</t>
    <phoneticPr fontId="5"/>
  </si>
  <si>
    <t>を選び申請に添付してください。</t>
    <rPh sb="1" eb="2">
      <t>エラ</t>
    </rPh>
    <rPh sb="3" eb="5">
      <t>シンセイ</t>
    </rPh>
    <rPh sb="6" eb="8">
      <t>テンプ</t>
    </rPh>
    <phoneticPr fontId="5"/>
  </si>
  <si>
    <t>健保組合入力欄</t>
    <rPh sb="0" eb="4">
      <t>ケンポクミアイ</t>
    </rPh>
    <rPh sb="4" eb="6">
      <t>ニュウリョク</t>
    </rPh>
    <rPh sb="6" eb="7">
      <t>ラン</t>
    </rPh>
    <phoneticPr fontId="5"/>
  </si>
  <si>
    <t>事業所が記載した「実施結果レポート」は【企業情報入力欄】のレポートファイルより</t>
    <rPh sb="0" eb="3">
      <t>ジギョウショ</t>
    </rPh>
    <rPh sb="4" eb="6">
      <t>キサイ</t>
    </rPh>
    <rPh sb="9" eb="13">
      <t>ジッシケッカ</t>
    </rPh>
    <phoneticPr fontId="5"/>
  </si>
  <si>
    <t>ダウンロードしてください。</t>
    <phoneticPr fontId="5"/>
  </si>
  <si>
    <t>①事業所情報を確認し、必要に応じて補正欄に記載します。</t>
    <rPh sb="1" eb="6">
      <t>ジギョウショジョウホウ</t>
    </rPh>
    <rPh sb="7" eb="9">
      <t>カクニン</t>
    </rPh>
    <rPh sb="11" eb="13">
      <t>ヒツヨウ</t>
    </rPh>
    <rPh sb="14" eb="15">
      <t>オウ</t>
    </rPh>
    <rPh sb="17" eb="20">
      <t>ホセイラン</t>
    </rPh>
    <rPh sb="21" eb="23">
      <t>キサイ</t>
    </rPh>
    <phoneticPr fontId="5"/>
  </si>
  <si>
    <t>ダウンロードした実施結果レポートはご使用のパソコンの任意の場所に保存し、健保組合レポート</t>
    <rPh sb="8" eb="12">
      <t>ジッシケッカ</t>
    </rPh>
    <rPh sb="18" eb="20">
      <t>シヨウ</t>
    </rPh>
    <rPh sb="26" eb="28">
      <t>ニンイ</t>
    </rPh>
    <rPh sb="29" eb="31">
      <t>バショ</t>
    </rPh>
    <rPh sb="32" eb="34">
      <t>ホゾン</t>
    </rPh>
    <rPh sb="36" eb="40">
      <t>ケンポクミアイ</t>
    </rPh>
    <phoneticPr fontId="5"/>
  </si>
  <si>
    <t>採点を行い、決裁伺時に添付してください。</t>
    <phoneticPr fontId="5"/>
  </si>
  <si>
    <t>事業所が入力した事業所情報を確認し、修正があれば補正欄に記載します。</t>
    <rPh sb="0" eb="3">
      <t>ジギョウショ</t>
    </rPh>
    <rPh sb="4" eb="6">
      <t>ニュウリョク</t>
    </rPh>
    <rPh sb="8" eb="11">
      <t>ジギョウショ</t>
    </rPh>
    <rPh sb="11" eb="13">
      <t>ジョウホウ</t>
    </rPh>
    <rPh sb="14" eb="16">
      <t>カクニン</t>
    </rPh>
    <rPh sb="18" eb="20">
      <t>シュウセイ</t>
    </rPh>
    <rPh sb="24" eb="27">
      <t>ホセイラン</t>
    </rPh>
    <rPh sb="28" eb="30">
      <t>キサイ</t>
    </rPh>
    <phoneticPr fontId="5"/>
  </si>
  <si>
    <t>補正欄は東京連合会でも使用することがあります。</t>
    <rPh sb="0" eb="3">
      <t>ホセイラン</t>
    </rPh>
    <rPh sb="4" eb="6">
      <t>トウキョウ</t>
    </rPh>
    <rPh sb="6" eb="9">
      <t>レンゴウカイ</t>
    </rPh>
    <rPh sb="11" eb="13">
      <t>シヨウ</t>
    </rPh>
    <phoneticPr fontId="5"/>
  </si>
  <si>
    <t>②採点を行います。</t>
    <rPh sb="1" eb="3">
      <t>サイテン</t>
    </rPh>
    <rPh sb="4" eb="5">
      <t>オコナ</t>
    </rPh>
    <phoneticPr fontId="5"/>
  </si>
  <si>
    <t>チェックをすると、一時採点者欄が入力できる状態になります。</t>
    <rPh sb="9" eb="15">
      <t>イチジサイテンシャラン</t>
    </rPh>
    <rPh sb="16" eb="18">
      <t>ニュウリョク</t>
    </rPh>
    <rPh sb="21" eb="23">
      <t>ジョウタイ</t>
    </rPh>
    <phoneticPr fontId="5"/>
  </si>
  <si>
    <t>事業所から提出されたエビデンスをもとに採点を行い、入力します。</t>
    <rPh sb="0" eb="3">
      <t>ジギョウショ</t>
    </rPh>
    <rPh sb="5" eb="7">
      <t>テイシュツ</t>
    </rPh>
    <rPh sb="19" eb="21">
      <t>サイテン</t>
    </rPh>
    <rPh sb="22" eb="23">
      <t>オコナ</t>
    </rPh>
    <rPh sb="25" eb="27">
      <t>ニュウリョク</t>
    </rPh>
    <phoneticPr fontId="5"/>
  </si>
  <si>
    <t>入力方法は事業所入力と同様です。</t>
    <rPh sb="0" eb="4">
      <t>ニュウリョクホウホウ</t>
    </rPh>
    <rPh sb="5" eb="8">
      <t>ジギョウショ</t>
    </rPh>
    <rPh sb="8" eb="10">
      <t>ニュウリョク</t>
    </rPh>
    <rPh sb="11" eb="13">
      <t>ドウヨウ</t>
    </rPh>
    <phoneticPr fontId="5"/>
  </si>
  <si>
    <t>③決裁伺時に入力した実施結果レポートを添付します。</t>
    <rPh sb="1" eb="3">
      <t>ケッサイ</t>
    </rPh>
    <rPh sb="3" eb="4">
      <t>ウカガ</t>
    </rPh>
    <rPh sb="4" eb="5">
      <t>ジ</t>
    </rPh>
    <rPh sb="6" eb="8">
      <t>ニュウリョク</t>
    </rPh>
    <rPh sb="10" eb="14">
      <t>ジッシケッカ</t>
    </rPh>
    <rPh sb="19" eb="21">
      <t>テンプ</t>
    </rPh>
    <phoneticPr fontId="5"/>
  </si>
  <si>
    <t>実施率より</t>
    <rPh sb="0" eb="3">
      <t>ジッシリツ</t>
    </rPh>
    <phoneticPr fontId="1"/>
  </si>
  <si>
    <t>健診の必要性の不足又は未周知のため</t>
    <rPh sb="0" eb="2">
      <t>ケンシン</t>
    </rPh>
    <rPh sb="3" eb="5">
      <t>ヒツヨウ</t>
    </rPh>
    <rPh sb="5" eb="6">
      <t>セイ</t>
    </rPh>
    <rPh sb="7" eb="9">
      <t>フソク</t>
    </rPh>
    <rPh sb="9" eb="10">
      <t>マタ</t>
    </rPh>
    <rPh sb="11" eb="12">
      <t>ミ</t>
    </rPh>
    <rPh sb="12" eb="14">
      <t>シュウチ</t>
    </rPh>
    <phoneticPr fontId="1"/>
  </si>
  <si>
    <t>未実施の事業所（支店・営業所等）有、または一部従業員のみの取組のため</t>
    <rPh sb="29" eb="31">
      <t>トリクミ</t>
    </rPh>
    <phoneticPr fontId="1"/>
  </si>
  <si>
    <t>取組内容（周知）が不十分、または明確に確認出来ないため</t>
    <rPh sb="0" eb="2">
      <t>トリクミ</t>
    </rPh>
    <rPh sb="2" eb="4">
      <t>ナイヨウ</t>
    </rPh>
    <rPh sb="5" eb="7">
      <t>シュウチ</t>
    </rPh>
    <rPh sb="9" eb="12">
      <t>フジュウブン</t>
    </rPh>
    <rPh sb="16" eb="18">
      <t>メイカク</t>
    </rPh>
    <rPh sb="19" eb="21">
      <t>カクニン</t>
    </rPh>
    <rPh sb="21" eb="23">
      <t>デキ</t>
    </rPh>
    <phoneticPr fontId="1"/>
  </si>
  <si>
    <t>取組（周知）期間が６ヶ月未満</t>
    <rPh sb="0" eb="2">
      <t>トリク</t>
    </rPh>
    <rPh sb="3" eb="5">
      <t>シュウチ</t>
    </rPh>
    <rPh sb="6" eb="8">
      <t>キカン</t>
    </rPh>
    <rPh sb="11" eb="12">
      <t>ゲツ</t>
    </rPh>
    <rPh sb="12" eb="14">
      <t>ミマン</t>
    </rPh>
    <phoneticPr fontId="1"/>
  </si>
  <si>
    <t>取組（周知）期間が１ヵ月未満</t>
    <rPh sb="0" eb="2">
      <t>トリクミ</t>
    </rPh>
    <rPh sb="3" eb="5">
      <t>シュウチ</t>
    </rPh>
    <rPh sb="6" eb="8">
      <t>キカン</t>
    </rPh>
    <rPh sb="11" eb="12">
      <t>ゲツ</t>
    </rPh>
    <rPh sb="12" eb="14">
      <t>ミマン</t>
    </rPh>
    <phoneticPr fontId="1"/>
  </si>
  <si>
    <t>未実施、または取組みが確認できないため</t>
    <rPh sb="0" eb="3">
      <t>ミジッシ</t>
    </rPh>
    <rPh sb="7" eb="9">
      <t>トリク</t>
    </rPh>
    <rPh sb="11" eb="13">
      <t>カクニン</t>
    </rPh>
    <phoneticPr fontId="1"/>
  </si>
  <si>
    <t>未実施、または取組みが確認できないため（点数は前回に同じ）</t>
    <rPh sb="0" eb="3">
      <t>ミジッシ</t>
    </rPh>
    <rPh sb="7" eb="9">
      <t>トリク</t>
    </rPh>
    <rPh sb="11" eb="13">
      <t>カクニン</t>
    </rPh>
    <phoneticPr fontId="1"/>
  </si>
  <si>
    <t>取組内容（周知）が不十分、または明確に確認出来ないため(点数は前回に同じ）</t>
    <rPh sb="0" eb="2">
      <t>トリクミ</t>
    </rPh>
    <rPh sb="2" eb="4">
      <t>ナイヨウ</t>
    </rPh>
    <rPh sb="5" eb="7">
      <t>シュウチ</t>
    </rPh>
    <rPh sb="9" eb="12">
      <t>フジュウブン</t>
    </rPh>
    <rPh sb="16" eb="18">
      <t>メイカク</t>
    </rPh>
    <rPh sb="19" eb="21">
      <t>カクニン</t>
    </rPh>
    <rPh sb="21" eb="23">
      <t>デキ</t>
    </rPh>
    <rPh sb="28" eb="30">
      <t>テンスウ</t>
    </rPh>
    <rPh sb="31" eb="33">
      <t>ゼンカイ</t>
    </rPh>
    <rPh sb="34" eb="35">
      <t>オナ</t>
    </rPh>
    <phoneticPr fontId="1"/>
  </si>
  <si>
    <t>健診の必要性の不足又は未周知のため（点数は前回に同じ）</t>
    <rPh sb="0" eb="2">
      <t>ケンシン</t>
    </rPh>
    <rPh sb="3" eb="5">
      <t>ヒツヨウ</t>
    </rPh>
    <rPh sb="5" eb="6">
      <t>セイ</t>
    </rPh>
    <rPh sb="7" eb="9">
      <t>フソク</t>
    </rPh>
    <rPh sb="9" eb="10">
      <t>マタ</t>
    </rPh>
    <rPh sb="11" eb="12">
      <t>ミ</t>
    </rPh>
    <rPh sb="12" eb="14">
      <t>シュウチ</t>
    </rPh>
    <rPh sb="18" eb="20">
      <t>テンスウ</t>
    </rPh>
    <rPh sb="21" eb="23">
      <t>ゼンカイ</t>
    </rPh>
    <rPh sb="24" eb="25">
      <t>オナ</t>
    </rPh>
    <phoneticPr fontId="1"/>
  </si>
  <si>
    <t>取組内容（周知）が不十分、または明確に確認出来ないため（点数は前回に同じ）</t>
    <rPh sb="0" eb="2">
      <t>トリクミ</t>
    </rPh>
    <rPh sb="2" eb="4">
      <t>ナイヨウ</t>
    </rPh>
    <rPh sb="5" eb="7">
      <t>シュウチ</t>
    </rPh>
    <rPh sb="9" eb="12">
      <t>フジュウブン</t>
    </rPh>
    <rPh sb="16" eb="18">
      <t>メイカク</t>
    </rPh>
    <rPh sb="19" eb="21">
      <t>カクニン</t>
    </rPh>
    <rPh sb="21" eb="23">
      <t>デキ</t>
    </rPh>
    <rPh sb="28" eb="30">
      <t>テンスウ</t>
    </rPh>
    <rPh sb="31" eb="33">
      <t>ゼンカイ</t>
    </rPh>
    <rPh sb="34" eb="35">
      <t>オナ</t>
    </rPh>
    <phoneticPr fontId="1"/>
  </si>
  <si>
    <t>実施率から</t>
    <rPh sb="0" eb="2">
      <t>ジッシ</t>
    </rPh>
    <rPh sb="2" eb="3">
      <t>リツ</t>
    </rPh>
    <phoneticPr fontId="1"/>
  </si>
  <si>
    <t>実施率から（点数は前回に同じ）</t>
    <rPh sb="0" eb="2">
      <t>ジッシ</t>
    </rPh>
    <rPh sb="2" eb="3">
      <t>リツ</t>
    </rPh>
    <phoneticPr fontId="1"/>
  </si>
  <si>
    <t>未実施、または取組みが確認できないため（点数は前回に同じ）</t>
    <rPh sb="0" eb="3">
      <t>ミジッシ</t>
    </rPh>
    <rPh sb="7" eb="9">
      <t>トリク</t>
    </rPh>
    <rPh sb="11" eb="13">
      <t>カクニン</t>
    </rPh>
    <rPh sb="20" eb="22">
      <t>テンスウ</t>
    </rPh>
    <rPh sb="21" eb="22">
      <t>サイテン</t>
    </rPh>
    <rPh sb="23" eb="25">
      <t>ゼンカイ</t>
    </rPh>
    <rPh sb="26" eb="27">
      <t>オナ</t>
    </rPh>
    <phoneticPr fontId="1"/>
  </si>
  <si>
    <t>取組内容（周知）が不十分、または明確に確認出来ないため（点数は前回に同じ）</t>
    <rPh sb="0" eb="2">
      <t>トリクミ</t>
    </rPh>
    <rPh sb="2" eb="4">
      <t>ナイヨウ</t>
    </rPh>
    <rPh sb="5" eb="7">
      <t>シュウチ</t>
    </rPh>
    <rPh sb="9" eb="12">
      <t>フジュウブン</t>
    </rPh>
    <rPh sb="16" eb="18">
      <t>メイカク</t>
    </rPh>
    <rPh sb="19" eb="21">
      <t>カクニン</t>
    </rPh>
    <rPh sb="21" eb="23">
      <t>デキ</t>
    </rPh>
    <phoneticPr fontId="1"/>
  </si>
  <si>
    <t>未実施、または取組みが確認できないため（6ヶ月未満）</t>
    <rPh sb="0" eb="3">
      <t>ミジッシ</t>
    </rPh>
    <rPh sb="7" eb="9">
      <t>トリク</t>
    </rPh>
    <rPh sb="11" eb="13">
      <t>カクニン</t>
    </rPh>
    <rPh sb="22" eb="25">
      <t>ゲツミマン</t>
    </rPh>
    <phoneticPr fontId="1"/>
  </si>
  <si>
    <t>取組（周知）期間が６ヶ月未満（点数は前回に同じ）</t>
    <rPh sb="0" eb="2">
      <t>トリク</t>
    </rPh>
    <rPh sb="3" eb="5">
      <t>シュウチ</t>
    </rPh>
    <rPh sb="6" eb="8">
      <t>キカン</t>
    </rPh>
    <rPh sb="11" eb="12">
      <t>ゲツ</t>
    </rPh>
    <rPh sb="12" eb="14">
      <t>ミマン</t>
    </rPh>
    <phoneticPr fontId="1"/>
  </si>
  <si>
    <t>未実施の事業所（支店・営業所等）有（点数は前回に同じ）</t>
    <rPh sb="18" eb="20">
      <t>テンスウ</t>
    </rPh>
    <rPh sb="21" eb="23">
      <t>ゼンカイ</t>
    </rPh>
    <rPh sb="24" eb="25">
      <t>オナ</t>
    </rPh>
    <phoneticPr fontId="1"/>
  </si>
  <si>
    <t>課題が不明確、又は未整理なため</t>
    <rPh sb="0" eb="2">
      <t>カダイ</t>
    </rPh>
    <rPh sb="3" eb="4">
      <t>フ</t>
    </rPh>
    <rPh sb="7" eb="8">
      <t>マタ</t>
    </rPh>
    <rPh sb="9" eb="10">
      <t>ミ</t>
    </rPh>
    <rPh sb="10" eb="12">
      <t>セイリ</t>
    </rPh>
    <phoneticPr fontId="1"/>
  </si>
  <si>
    <t>課題が不明確、又は未整理なため（点数は前回に同じ）</t>
    <rPh sb="0" eb="2">
      <t>カダイ</t>
    </rPh>
    <rPh sb="3" eb="4">
      <t>フ</t>
    </rPh>
    <rPh sb="7" eb="8">
      <t>マタ</t>
    </rPh>
    <rPh sb="9" eb="10">
      <t>ミ</t>
    </rPh>
    <rPh sb="10" eb="12">
      <t>セイリ</t>
    </rPh>
    <phoneticPr fontId="1"/>
  </si>
  <si>
    <t>目標・計画が不明確、又は未整理</t>
    <rPh sb="0" eb="2">
      <t>モクヒョウ</t>
    </rPh>
    <rPh sb="3" eb="5">
      <t>ケイカク</t>
    </rPh>
    <rPh sb="6" eb="9">
      <t>フメイカク</t>
    </rPh>
    <rPh sb="10" eb="11">
      <t>マタ</t>
    </rPh>
    <rPh sb="12" eb="15">
      <t>ミセイリ</t>
    </rPh>
    <phoneticPr fontId="1"/>
  </si>
  <si>
    <t>計画・目的が異なる取組</t>
    <rPh sb="0" eb="2">
      <t>ケイカク</t>
    </rPh>
    <rPh sb="3" eb="5">
      <t>モクテキ</t>
    </rPh>
    <rPh sb="6" eb="7">
      <t>コト</t>
    </rPh>
    <rPh sb="9" eb="11">
      <t>トリク</t>
    </rPh>
    <phoneticPr fontId="1"/>
  </si>
  <si>
    <t>計画・目的が異なる取組（点数は前回に同じ）</t>
    <rPh sb="0" eb="2">
      <t>ケイカク</t>
    </rPh>
    <rPh sb="3" eb="5">
      <t>モクテキ</t>
    </rPh>
    <rPh sb="6" eb="7">
      <t>コト</t>
    </rPh>
    <rPh sb="9" eb="11">
      <t>トリク</t>
    </rPh>
    <phoneticPr fontId="1"/>
  </si>
  <si>
    <t>未実施の事業所（支店・営業所等）有、または一部従業員のみの取組のため（点数は前回に同じ）</t>
    <rPh sb="29" eb="31">
      <t>トリクミ</t>
    </rPh>
    <phoneticPr fontId="1"/>
  </si>
  <si>
    <t>推奨のみで継続的な実践がない、又は不十分なため</t>
    <rPh sb="0" eb="2">
      <t>スイショウ</t>
    </rPh>
    <rPh sb="5" eb="8">
      <t>ケイゾクテキ</t>
    </rPh>
    <rPh sb="9" eb="11">
      <t>ジッセン</t>
    </rPh>
    <rPh sb="15" eb="16">
      <t>マタ</t>
    </rPh>
    <rPh sb="17" eb="20">
      <t>フジュウブン</t>
    </rPh>
    <phoneticPr fontId="1"/>
  </si>
  <si>
    <t>計画・目的が異なる取組のため</t>
    <rPh sb="0" eb="2">
      <t>ケイカク</t>
    </rPh>
    <rPh sb="3" eb="5">
      <t>モクテキ</t>
    </rPh>
    <rPh sb="6" eb="7">
      <t>コト</t>
    </rPh>
    <rPh sb="9" eb="11">
      <t>トリクミ</t>
    </rPh>
    <phoneticPr fontId="1"/>
  </si>
  <si>
    <t>推奨のみで継続的な実践がない、又は不十分なため（点数は前回に同じ）</t>
    <rPh sb="0" eb="2">
      <t>スイショウ</t>
    </rPh>
    <rPh sb="5" eb="8">
      <t>ケイゾクテキ</t>
    </rPh>
    <rPh sb="9" eb="11">
      <t>ジッセン</t>
    </rPh>
    <rPh sb="15" eb="16">
      <t>マタ</t>
    </rPh>
    <rPh sb="17" eb="20">
      <t>フジュウブン</t>
    </rPh>
    <phoneticPr fontId="1"/>
  </si>
  <si>
    <t>計画・目的が異なる取組のため</t>
    <rPh sb="0" eb="2">
      <t>ケイカク</t>
    </rPh>
    <rPh sb="3" eb="5">
      <t>モクテキ</t>
    </rPh>
    <rPh sb="6" eb="7">
      <t>コト</t>
    </rPh>
    <rPh sb="9" eb="11">
      <t>トリク</t>
    </rPh>
    <phoneticPr fontId="1"/>
  </si>
  <si>
    <t>月１回の産業医面談で常時設置の相談窓口ではないため</t>
    <rPh sb="0" eb="1">
      <t>ツキ</t>
    </rPh>
    <rPh sb="2" eb="3">
      <t>カイ</t>
    </rPh>
    <rPh sb="4" eb="9">
      <t>サンギョウイメンダン</t>
    </rPh>
    <rPh sb="10" eb="12">
      <t>ジョウジ</t>
    </rPh>
    <rPh sb="12" eb="14">
      <t>セッチ</t>
    </rPh>
    <rPh sb="15" eb="19">
      <t>ソウダンマドグチ</t>
    </rPh>
    <phoneticPr fontId="5"/>
  </si>
  <si>
    <t>-</t>
    <phoneticPr fontId="5"/>
  </si>
  <si>
    <t>※レポート記入日入力例　：　2023/12/1</t>
    <rPh sb="5" eb="7">
      <t>キニュウ</t>
    </rPh>
    <rPh sb="7" eb="8">
      <t>ビ</t>
    </rPh>
    <rPh sb="8" eb="11">
      <t>ニュウリョクレイ</t>
    </rPh>
    <phoneticPr fontId="5"/>
  </si>
  <si>
    <t>このシートは東京連合会で使用いたします東京連合会使用</t>
    <rPh sb="6" eb="11">
      <t>トウキョウレンゴウカイ</t>
    </rPh>
    <rPh sb="12" eb="14">
      <t>シヨウ</t>
    </rPh>
    <rPh sb="19" eb="26">
      <t>トウキョウレンゴウカイシヨウ</t>
    </rPh>
    <phoneticPr fontId="5"/>
  </si>
  <si>
    <t>特定保健指導</t>
    <rPh sb="0" eb="6">
      <t>トクテイホケンシドウ</t>
    </rPh>
    <phoneticPr fontId="5"/>
  </si>
  <si>
    <r>
      <rPr>
        <b/>
        <sz val="11"/>
        <color theme="1"/>
        <rFont val="游ゴシック"/>
        <family val="3"/>
        <charset val="128"/>
        <scheme val="minor"/>
      </rPr>
      <t>「健診・保健指導数値」</t>
    </r>
    <r>
      <rPr>
        <sz val="11"/>
        <color theme="1"/>
        <rFont val="游ゴシック"/>
        <family val="2"/>
        <scheme val="minor"/>
      </rPr>
      <t>：健診・保健指導数値を記録します。</t>
    </r>
    <r>
      <rPr>
        <sz val="11"/>
        <color theme="1"/>
        <rFont val="游ゴシック"/>
        <family val="3"/>
        <charset val="128"/>
        <scheme val="minor"/>
      </rPr>
      <t>東京連合会で使用します。</t>
    </r>
    <rPh sb="1" eb="3">
      <t>ケンシン</t>
    </rPh>
    <rPh sb="4" eb="8">
      <t>ホケンシドウ</t>
    </rPh>
    <rPh sb="8" eb="10">
      <t>スウチ</t>
    </rPh>
    <rPh sb="12" eb="14">
      <t>ケンシン</t>
    </rPh>
    <rPh sb="15" eb="21">
      <t>ホケンシドウスウチ</t>
    </rPh>
    <rPh sb="22" eb="24">
      <t>キロク</t>
    </rPh>
    <rPh sb="28" eb="33">
      <t>トウキョウレンゴウカイ</t>
    </rPh>
    <rPh sb="34" eb="36">
      <t>シヨウ</t>
    </rPh>
    <phoneticPr fontId="5"/>
  </si>
  <si>
    <t>該当する項目にチェックを入力します。(一部直接点数を入力する質問があります）</t>
    <rPh sb="0" eb="2">
      <t>ガイトウ</t>
    </rPh>
    <rPh sb="4" eb="6">
      <t>コウモク</t>
    </rPh>
    <rPh sb="12" eb="14">
      <t>ニュウリョク</t>
    </rPh>
    <rPh sb="19" eb="21">
      <t>イチブ</t>
    </rPh>
    <rPh sb="21" eb="23">
      <t>チョクセツ</t>
    </rPh>
    <rPh sb="23" eb="25">
      <t>テンスウ</t>
    </rPh>
    <rPh sb="26" eb="28">
      <t>ニュウリョク</t>
    </rPh>
    <rPh sb="30" eb="32">
      <t>シツモン</t>
    </rPh>
    <phoneticPr fontId="5"/>
  </si>
  <si>
    <t>○質問１．２．５の事前報告について</t>
    <rPh sb="1" eb="3">
      <t>シツモン</t>
    </rPh>
    <rPh sb="9" eb="13">
      <t>ジゼンホウコク</t>
    </rPh>
    <phoneticPr fontId="5"/>
  </si>
  <si>
    <t>事前にまとめて数値報告をいただいた場合は、実績事前報告済みにチェックして</t>
    <rPh sb="0" eb="2">
      <t>ジゼン</t>
    </rPh>
    <rPh sb="7" eb="9">
      <t>スウチ</t>
    </rPh>
    <rPh sb="9" eb="11">
      <t>ホウコク</t>
    </rPh>
    <rPh sb="17" eb="19">
      <t>バアイ</t>
    </rPh>
    <rPh sb="21" eb="28">
      <t>ジッセキジゼンホウコクズ</t>
    </rPh>
    <phoneticPr fontId="5"/>
  </si>
  <si>
    <t>点数のみ入力して採点ができます。銀の認定更新じなどには特にご使用ください。</t>
    <rPh sb="0" eb="2">
      <t>テンスウ</t>
    </rPh>
    <rPh sb="4" eb="6">
      <t>ニュウリョク</t>
    </rPh>
    <rPh sb="8" eb="10">
      <t>サイテン</t>
    </rPh>
    <rPh sb="16" eb="17">
      <t>ギン</t>
    </rPh>
    <rPh sb="18" eb="20">
      <t>ニンテイ</t>
    </rPh>
    <rPh sb="20" eb="22">
      <t>コウシン</t>
    </rPh>
    <rPh sb="27" eb="28">
      <t>トク</t>
    </rPh>
    <rPh sb="30" eb="32">
      <t>シヨウ</t>
    </rPh>
    <phoneticPr fontId="5"/>
  </si>
  <si>
    <t>※2024.12事前報告は、開始前のため、当面の間通常の入力でのご申請をお願いします。</t>
    <rPh sb="8" eb="12">
      <t>ジゼンホウコク</t>
    </rPh>
    <rPh sb="14" eb="17">
      <t>カイシマエ</t>
    </rPh>
    <rPh sb="21" eb="23">
      <t>トウメン</t>
    </rPh>
    <rPh sb="24" eb="25">
      <t>カン</t>
    </rPh>
    <rPh sb="25" eb="27">
      <t>ツウジョウ</t>
    </rPh>
    <rPh sb="28" eb="30">
      <t>ニュウリョク</t>
    </rPh>
    <rPh sb="33" eb="35">
      <t>シンセイ</t>
    </rPh>
    <rPh sb="37" eb="38">
      <t>ネガ</t>
    </rPh>
    <phoneticPr fontId="5"/>
  </si>
  <si>
    <t>　別途ご連絡いたします。</t>
    <rPh sb="1" eb="3">
      <t>ベット</t>
    </rPh>
    <rPh sb="4" eb="6">
      <t>レンラク</t>
    </rPh>
    <phoneticPr fontId="5"/>
  </si>
  <si>
    <t>事業者健診</t>
    <rPh sb="0" eb="5">
      <t>ジギョウシャケンシン</t>
    </rPh>
    <phoneticPr fontId="5"/>
  </si>
  <si>
    <r>
      <t>レポート作成・申請注意事項　（内容を確認し</t>
    </r>
    <r>
      <rPr>
        <sz val="20"/>
        <color theme="1"/>
        <rFont val="Segoe UI Symbol"/>
        <family val="3"/>
      </rPr>
      <t>✓</t>
    </r>
    <r>
      <rPr>
        <sz val="20"/>
        <color theme="1"/>
        <rFont val="BIZ UDゴシック"/>
        <family val="3"/>
        <charset val="128"/>
      </rPr>
      <t>してください。）</t>
    </r>
    <rPh sb="4" eb="6">
      <t>サクセイ</t>
    </rPh>
    <rPh sb="7" eb="9">
      <t>シンセイ</t>
    </rPh>
    <rPh sb="9" eb="11">
      <t>チュウイ</t>
    </rPh>
    <rPh sb="11" eb="13">
      <t>ジコウ</t>
    </rPh>
    <rPh sb="15" eb="17">
      <t>ナイヨウ</t>
    </rPh>
    <rPh sb="18" eb="20">
      <t>カクニン</t>
    </rPh>
    <phoneticPr fontId="5"/>
  </si>
  <si>
    <t>健康企業宣言Step1「銀の認定」実施結果レポート　一次採点</t>
    <rPh sb="26" eb="28">
      <t>イチジ</t>
    </rPh>
    <rPh sb="28" eb="30">
      <t>サイテン</t>
    </rPh>
    <phoneticPr fontId="5"/>
  </si>
  <si>
    <t>一次採点</t>
    <rPh sb="0" eb="2">
      <t>イチジ</t>
    </rPh>
    <rPh sb="2" eb="4">
      <t>サイテン</t>
    </rPh>
    <phoneticPr fontId="5"/>
  </si>
  <si>
    <t>一次採点情報</t>
    <rPh sb="0" eb="2">
      <t>イチジ</t>
    </rPh>
    <phoneticPr fontId="5"/>
  </si>
  <si>
    <t>備考</t>
    <rPh sb="0" eb="2">
      <t>ビコウ</t>
    </rPh>
    <phoneticPr fontId="5"/>
  </si>
  <si>
    <t>「銀の認定」一次採点者　記入欄</t>
    <rPh sb="1" eb="2">
      <t>ギン</t>
    </rPh>
    <rPh sb="3" eb="5">
      <t>ニンテイ</t>
    </rPh>
    <phoneticPr fontId="5"/>
  </si>
  <si>
    <t>「銀の認定」東京連合会　最終採点欄</t>
    <rPh sb="1" eb="2">
      <t>ギン</t>
    </rPh>
    <rPh sb="3" eb="5">
      <t>ニンテイ</t>
    </rPh>
    <phoneticPr fontId="5"/>
  </si>
  <si>
    <t>備考</t>
    <rPh sb="0" eb="2">
      <t>ビコウ</t>
    </rPh>
    <phoneticPr fontId="5"/>
  </si>
  <si>
    <t>ハラスメント相談のみの窓口（単独該当は減点対象）</t>
    <rPh sb="6" eb="8">
      <t>ソウダン</t>
    </rPh>
    <rPh sb="11" eb="13">
      <t>マドクチ</t>
    </rPh>
    <rPh sb="14" eb="16">
      <t>タンドク</t>
    </rPh>
    <rPh sb="16" eb="18">
      <t>ガイトウ</t>
    </rPh>
    <rPh sb="19" eb="21">
      <t>ゲンテン</t>
    </rPh>
    <rPh sb="21" eb="23">
      <t>タイショウ</t>
    </rPh>
    <phoneticPr fontId="5"/>
  </si>
  <si>
    <t>ハラスメント研修のみの実施（単独該当は減点対象）</t>
    <rPh sb="6" eb="8">
      <t>ケンシュウ</t>
    </rPh>
    <rPh sb="11" eb="13">
      <t>ジッシ</t>
    </rPh>
    <rPh sb="14" eb="16">
      <t>タンドク</t>
    </rPh>
    <rPh sb="16" eb="18">
      <t>ガイトウ</t>
    </rPh>
    <rPh sb="19" eb="21">
      <t>ゲンテン</t>
    </rPh>
    <rPh sb="21" eb="23">
      <t>タイショウ</t>
    </rPh>
    <phoneticPr fontId="5"/>
  </si>
  <si>
    <t>w</t>
    <phoneticPr fontId="6"/>
  </si>
  <si>
    <t>再表示しご使用ください。</t>
    <phoneticPr fontId="5"/>
  </si>
  <si>
    <t>■その他</t>
    <rPh sb="3" eb="4">
      <t>タ</t>
    </rPh>
    <phoneticPr fontId="5"/>
  </si>
  <si>
    <t>（②/(①ー③)×100）</t>
    <phoneticPr fontId="5"/>
  </si>
  <si>
    <t>※銀の認定「新規」の場合の、取組実績のわかる添付資料「エビデンス」は添付しないでください。</t>
    <rPh sb="1" eb="2">
      <t>ギン</t>
    </rPh>
    <rPh sb="3" eb="5">
      <t>ニンテイ</t>
    </rPh>
    <rPh sb="6" eb="8">
      <t>シンキ</t>
    </rPh>
    <rPh sb="10" eb="12">
      <t>バアイ</t>
    </rPh>
    <rPh sb="14" eb="16">
      <t>トリクミ</t>
    </rPh>
    <rPh sb="16" eb="18">
      <t>ジッセキ</t>
    </rPh>
    <rPh sb="22" eb="26">
      <t>テンプシリョウ</t>
    </rPh>
    <rPh sb="34" eb="36">
      <t>テンプ</t>
    </rPh>
    <phoneticPr fontId="5"/>
  </si>
  <si>
    <r>
      <t>非表示になっているシートがあります。</t>
    </r>
    <r>
      <rPr>
        <b/>
        <sz val="11"/>
        <color theme="1"/>
        <rFont val="游ゴシック"/>
        <family val="3"/>
        <charset val="128"/>
        <scheme val="minor"/>
      </rPr>
      <t>「一次採点印刷」「データ」</t>
    </r>
    <r>
      <rPr>
        <sz val="11"/>
        <color theme="1"/>
        <rFont val="游ゴシック"/>
        <family val="2"/>
        <scheme val="minor"/>
      </rPr>
      <t>シート等、健保組合で必要に応じて</t>
    </r>
    <rPh sb="0" eb="3">
      <t>ヒヒョウジ</t>
    </rPh>
    <rPh sb="19" eb="23">
      <t>イチジサイテン</t>
    </rPh>
    <rPh sb="23" eb="25">
      <t>インサツ</t>
    </rPh>
    <rPh sb="34" eb="35">
      <t>ナド</t>
    </rPh>
    <rPh sb="36" eb="40">
      <t>ケンポクミアイ</t>
    </rPh>
    <rPh sb="41" eb="43">
      <t>ヒツヨウ</t>
    </rPh>
    <rPh sb="44" eb="45">
      <t>オウ</t>
    </rPh>
    <phoneticPr fontId="5"/>
  </si>
  <si>
    <t>質問(各質問ごとに☑をいれて採点してください）
Step1宣言【更新】・銀の認定【更新】の場合は、原則、採点不要</t>
    <rPh sb="29" eb="31">
      <t>センゲン</t>
    </rPh>
    <rPh sb="32" eb="34">
      <t>コウシン</t>
    </rPh>
    <rPh sb="49" eb="51">
      <t>ゲンソク</t>
    </rPh>
    <phoneticPr fontId="5"/>
  </si>
  <si>
    <t>Ver1.１.2</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</si>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</sst>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quot; 点&quot;"/>
    <numFmt numFmtId="177" formatCode="[$]ggge&quot;年&quot;m&quot;月&quot;d&quot;日&quot;;@" x16r2:formatCode16="[$-ja-JP-x-gannen]ggge&quot;年&quot;m&quot;月&quot;d&quot;日&quot;;@"/>
    <numFmt numFmtId="178" formatCode="[$-411]ggge&quot;年&quot;m&quot;月&quot;d&quot;日&quot;;@"/>
    <numFmt numFmtId="179" formatCode="#####&quot; 人&quot;"/>
    <numFmt numFmtId="180" formatCode="0.0_ "/>
    <numFmt numFmtId="181" formatCode="\100000"/>
    <numFmt numFmtId="182" formatCode="yyyy/m/d;@"/>
    <numFmt numFmtId="183" formatCode="yyyy&quot;年&quot;m&quot;月&quot;;@"/>
    <numFmt numFmtId="184" formatCode="#####&quot;点&quot;"/>
    <numFmt numFmtId="185" formatCode="##,###&quot; 点&quot;"/>
    <numFmt numFmtId="186" formatCode="[$-F800]dddd\,\ mmmm\ dd\,\ yyyy"/>
    <numFmt numFmtId="187" formatCode="@&quot;健&quot;&quot;康&quot;&quot;保&quot;&quot;険&quot;&quot;組&quot;&quot;合&quot;"/>
    <numFmt numFmtId="188" formatCode="0.00_ "/>
    <numFmt numFmtId="189" formatCode="0.0_);[Red]\(0.0\)"/>
  </numFmts>
  <fonts count="18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Ｐゴシック"/>
      <family val="2"/>
      <charset val="128"/>
    </font>
    <font>
      <sz val="6"/>
      <name val="游ゴシック"/>
      <family val="2"/>
      <charset val="128"/>
      <scheme val="minor"/>
    </font>
    <font>
      <sz val="11"/>
      <color theme="1"/>
      <name val="メイリオ"/>
      <family val="3"/>
      <charset val="128"/>
    </font>
    <font>
      <sz val="14"/>
      <color rgb="FF000000"/>
      <name val="游ゴシック Medium"/>
      <family val="3"/>
      <charset val="128"/>
    </font>
    <font>
      <sz val="14"/>
      <color theme="1"/>
      <name val="游ゴシック Medium"/>
      <family val="3"/>
      <charset val="128"/>
    </font>
    <font>
      <sz val="20"/>
      <color rgb="FF000000"/>
      <name val="BIZ UDPゴシック"/>
      <family val="3"/>
      <charset val="128"/>
    </font>
    <font>
      <sz val="14"/>
      <color theme="1"/>
      <name val="BIZ UDPゴシック"/>
      <family val="3"/>
      <charset val="128"/>
    </font>
    <font>
      <sz val="14"/>
      <name val="BIZ UDPゴシック"/>
      <family val="3"/>
      <charset val="128"/>
    </font>
    <font>
      <sz val="16"/>
      <color theme="1"/>
      <name val="BIZ UDPゴシック"/>
      <family val="3"/>
      <charset val="128"/>
    </font>
    <font>
      <sz val="20"/>
      <color theme="1"/>
      <name val="BIZ UDPゴシック"/>
      <family val="3"/>
      <charset val="128"/>
    </font>
    <font>
      <sz val="12"/>
      <color theme="1"/>
      <name val="HG丸ｺﾞｼｯｸM-PRO"/>
      <family val="3"/>
      <charset val="128"/>
    </font>
    <font>
      <sz val="12"/>
      <color theme="1"/>
      <name val="BIZ UDPゴシック"/>
      <family val="3"/>
      <charset val="128"/>
    </font>
    <font>
      <b/>
      <sz val="22"/>
      <color theme="1"/>
      <name val="BIZ UDゴシック"/>
      <family val="3"/>
      <charset val="128"/>
    </font>
    <font>
      <b/>
      <sz val="22"/>
      <color rgb="FFFF0000"/>
      <name val="BIZ UDゴシック"/>
      <family val="3"/>
      <charset val="128"/>
    </font>
    <font>
      <b/>
      <sz val="26"/>
      <color rgb="FF002060"/>
      <name val="BIZ UDゴシック"/>
      <family val="3"/>
      <charset val="128"/>
    </font>
    <font>
      <b/>
      <sz val="22"/>
      <color rgb="FF002060"/>
      <name val="HG丸ｺﾞｼｯｸM-PRO"/>
      <family val="3"/>
      <charset val="128"/>
    </font>
    <font>
      <b/>
      <sz val="20"/>
      <color rgb="FF002060"/>
      <name val="BIZ UDPゴシック"/>
      <family val="3"/>
      <charset val="128"/>
    </font>
    <font>
      <b/>
      <sz val="14"/>
      <color theme="1"/>
      <name val="BIZ UDPゴシック"/>
      <family val="3"/>
      <charset val="128"/>
    </font>
    <font>
      <b/>
      <sz val="14"/>
      <color rgb="FF000000"/>
      <name val="BIZ UDPゴシック"/>
      <family val="3"/>
      <charset val="128"/>
    </font>
    <font>
      <sz val="14"/>
      <color rgb="FF000000"/>
      <name val="BIZ UDPゴシック"/>
      <family val="3"/>
      <charset val="128"/>
    </font>
    <font>
      <sz val="14"/>
      <color rgb="FF002060"/>
      <name val="BIZ UDPゴシック"/>
      <family val="3"/>
      <charset val="128"/>
    </font>
    <font>
      <b/>
      <sz val="14"/>
      <color rgb="FFFF0000"/>
      <name val="BIZ UDPゴシック"/>
      <family val="3"/>
      <charset val="128"/>
    </font>
    <font>
      <b/>
      <sz val="18"/>
      <name val="BIZ UDPゴシック"/>
      <family val="3"/>
      <charset val="128"/>
    </font>
    <font>
      <b/>
      <sz val="14"/>
      <color theme="0"/>
      <name val="BIZ UDPゴシック"/>
      <family val="3"/>
      <charset val="128"/>
    </font>
    <font>
      <i/>
      <sz val="14"/>
      <color theme="1"/>
      <name val="BIZ UDPゴシック"/>
      <family val="3"/>
      <charset val="128"/>
    </font>
    <font>
      <i/>
      <sz val="14"/>
      <name val="BIZ UDPゴシック"/>
      <family val="3"/>
      <charset val="128"/>
    </font>
    <font>
      <sz val="18"/>
      <color rgb="FF000000"/>
      <name val="BIZ UDPゴシック"/>
      <family val="3"/>
      <charset val="128"/>
    </font>
    <font>
      <b/>
      <sz val="18"/>
      <color rgb="FF000000"/>
      <name val="BIZ UDPゴシック"/>
      <family val="3"/>
      <charset val="128"/>
    </font>
    <font>
      <sz val="22"/>
      <color theme="1"/>
      <name val="BIZ UDゴシック"/>
      <family val="3"/>
      <charset val="128"/>
    </font>
    <font>
      <b/>
      <sz val="20"/>
      <color rgb="FF000000"/>
      <name val="BIZ UDPゴシック"/>
      <family val="3"/>
      <charset val="128"/>
    </font>
    <font>
      <sz val="18"/>
      <color theme="1"/>
      <name val="BIZ UDPゴシック"/>
      <family val="3"/>
      <charset val="128"/>
    </font>
    <font>
      <b/>
      <sz val="10"/>
      <color rgb="FF002060"/>
      <name val="BIZ UDPゴシック"/>
      <family val="3"/>
      <charset val="128"/>
    </font>
    <font>
      <b/>
      <sz val="20"/>
      <name val="BIZ UDPゴシック"/>
      <family val="3"/>
      <charset val="128"/>
    </font>
    <font>
      <sz val="36"/>
      <color rgb="FFFF0000"/>
      <name val="BIZ UDPゴシック"/>
      <family val="3"/>
      <charset val="128"/>
    </font>
    <font>
      <sz val="10"/>
      <color theme="1"/>
      <name val="BIZ UDPゴシック"/>
      <family val="3"/>
      <charset val="128"/>
    </font>
    <font>
      <b/>
      <sz val="16"/>
      <color rgb="FF002060"/>
      <name val="BIZ UDPゴシック"/>
      <family val="3"/>
      <charset val="128"/>
    </font>
    <font>
      <b/>
      <sz val="18"/>
      <color rgb="FF002060"/>
      <name val="BIZ UDPゴシック"/>
      <family val="3"/>
      <charset val="128"/>
    </font>
    <font>
      <sz val="26"/>
      <color rgb="FF000000"/>
      <name val="BIZ UDPゴシック"/>
      <family val="3"/>
      <charset val="128"/>
    </font>
    <font>
      <sz val="12"/>
      <color rgb="FF000000"/>
      <name val="BIZ UDPゴシック"/>
      <family val="3"/>
      <charset val="128"/>
    </font>
    <font>
      <sz val="20"/>
      <color rgb="FF002060"/>
      <name val="BIZ UDPゴシック"/>
      <family val="3"/>
      <charset val="128"/>
    </font>
    <font>
      <sz val="14"/>
      <color theme="1"/>
      <name val="游ゴシック"/>
      <family val="3"/>
      <charset val="128"/>
      <scheme val="minor"/>
    </font>
    <font>
      <sz val="24"/>
      <color theme="1"/>
      <name val="游ゴシック"/>
      <family val="2"/>
      <scheme val="minor"/>
    </font>
    <font>
      <sz val="14"/>
      <color indexed="81"/>
      <name val="HGPｺﾞｼｯｸM"/>
      <family val="3"/>
      <charset val="128"/>
    </font>
    <font>
      <sz val="12"/>
      <color theme="1"/>
      <name val="游ゴシック"/>
      <family val="3"/>
      <charset val="128"/>
      <scheme val="minor"/>
    </font>
    <font>
      <sz val="24"/>
      <color rgb="FF000000"/>
      <name val="BIZ UDPゴシック"/>
      <family val="3"/>
      <charset val="128"/>
    </font>
    <font>
      <sz val="8"/>
      <color rgb="FFFF0000"/>
      <name val="BIZ UDPゴシック"/>
      <family val="3"/>
      <charset val="128"/>
    </font>
    <font>
      <sz val="14"/>
      <color theme="1" tint="0.34998626667073579"/>
      <name val="BIZ UDPゴシック"/>
      <family val="3"/>
      <charset val="128"/>
    </font>
    <font>
      <sz val="14"/>
      <color theme="1"/>
      <name val="HGPｺﾞｼｯｸM"/>
      <family val="3"/>
      <charset val="128"/>
    </font>
    <font>
      <sz val="14"/>
      <color rgb="FF000000"/>
      <name val="HGPｺﾞｼｯｸM"/>
      <family val="3"/>
      <charset val="128"/>
    </font>
    <font>
      <b/>
      <sz val="12"/>
      <color rgb="FF002060"/>
      <name val="BIZ UDPゴシック"/>
      <family val="3"/>
      <charset val="128"/>
    </font>
    <font>
      <sz val="12"/>
      <color theme="1"/>
      <name val="HGPｺﾞｼｯｸM"/>
      <family val="3"/>
      <charset val="128"/>
    </font>
    <font>
      <sz val="12"/>
      <color theme="1"/>
      <name val="游ゴシック"/>
      <family val="2"/>
      <scheme val="minor"/>
    </font>
    <font>
      <sz val="11"/>
      <color theme="1"/>
      <name val="HGPｺﾞｼｯｸM"/>
      <family val="3"/>
      <charset val="128"/>
    </font>
    <font>
      <sz val="20"/>
      <color rgb="FF002060"/>
      <name val="Segoe UI Symbol"/>
      <family val="2"/>
    </font>
    <font>
      <sz val="14"/>
      <color rgb="FF000000"/>
      <name val="游ゴシック"/>
      <family val="3"/>
      <charset val="128"/>
      <scheme val="minor"/>
    </font>
    <font>
      <b/>
      <sz val="14"/>
      <color indexed="81"/>
      <name val="BIZ UDPゴシック"/>
      <family val="3"/>
      <charset val="128"/>
    </font>
    <font>
      <sz val="18"/>
      <color rgb="FF002060"/>
      <name val="Segoe UI Symbol"/>
      <family val="2"/>
    </font>
    <font>
      <sz val="14"/>
      <color rgb="FF002060"/>
      <name val="HGPｺﾞｼｯｸM"/>
      <family val="3"/>
      <charset val="128"/>
    </font>
    <font>
      <sz val="12"/>
      <color rgb="FF002060"/>
      <name val="HGPｺﾞｼｯｸM"/>
      <family val="3"/>
      <charset val="128"/>
    </font>
    <font>
      <sz val="14"/>
      <color theme="0"/>
      <name val="HGPｺﾞｼｯｸM"/>
      <family val="3"/>
      <charset val="128"/>
    </font>
    <font>
      <sz val="9"/>
      <color rgb="FFFFFFFF"/>
      <name val="HGPｺﾞｼｯｸM"/>
      <family val="3"/>
      <charset val="128"/>
    </font>
    <font>
      <sz val="12"/>
      <name val="BIZ UDPゴシック"/>
      <family val="3"/>
      <charset val="128"/>
    </font>
    <font>
      <b/>
      <sz val="12"/>
      <color rgb="FF000000"/>
      <name val="BIZ UDPゴシック"/>
      <family val="3"/>
      <charset val="128"/>
    </font>
    <font>
      <sz val="22"/>
      <color rgb="FF002060"/>
      <name val="BIZ UDPゴシック"/>
      <family val="3"/>
      <charset val="128"/>
    </font>
    <font>
      <sz val="21"/>
      <color rgb="FF002060"/>
      <name val="BIZ UDPゴシック"/>
      <family val="3"/>
      <charset val="128"/>
    </font>
    <font>
      <b/>
      <sz val="10"/>
      <color rgb="FF7030A0"/>
      <name val="BIZ UDPゴシック"/>
      <family val="3"/>
      <charset val="128"/>
    </font>
    <font>
      <b/>
      <sz val="10"/>
      <name val="BIZ UDPゴシック"/>
      <family val="3"/>
      <charset val="128"/>
    </font>
    <font>
      <sz val="10"/>
      <color rgb="FF000000"/>
      <name val="BIZ UDPゴシック"/>
      <family val="3"/>
      <charset val="128"/>
    </font>
    <font>
      <sz val="10"/>
      <name val="BIZ UDPゴシック"/>
      <family val="3"/>
      <charset val="128"/>
    </font>
    <font>
      <b/>
      <sz val="10"/>
      <color rgb="FF000000"/>
      <name val="BIZ UDPゴシック"/>
      <family val="3"/>
      <charset val="128"/>
    </font>
    <font>
      <sz val="10"/>
      <color theme="1" tint="0.34998626667073579"/>
      <name val="BIZ UDPゴシック"/>
      <family val="3"/>
      <charset val="128"/>
    </font>
    <font>
      <sz val="10"/>
      <color theme="1"/>
      <name val="游ゴシック"/>
      <family val="2"/>
      <scheme val="minor"/>
    </font>
    <font>
      <sz val="10"/>
      <color rgb="FF002060"/>
      <name val="BIZ UDPゴシック"/>
      <family val="3"/>
      <charset val="128"/>
    </font>
    <font>
      <sz val="10"/>
      <color rgb="FFFF0000"/>
      <name val="游ゴシック"/>
      <family val="2"/>
      <scheme val="minor"/>
    </font>
    <font>
      <sz val="14"/>
      <color theme="1"/>
      <name val="游ゴシック"/>
      <family val="2"/>
      <scheme val="minor"/>
    </font>
    <font>
      <sz val="11"/>
      <color rgb="FF000000"/>
      <name val="BIZ UDPゴシック"/>
      <family val="3"/>
      <charset val="128"/>
    </font>
    <font>
      <sz val="14"/>
      <color theme="1"/>
      <name val="Segoe UI Symbol"/>
      <family val="3"/>
    </font>
    <font>
      <sz val="14"/>
      <color theme="1"/>
      <name val="メイリオ"/>
      <family val="3"/>
      <charset val="128"/>
    </font>
    <font>
      <sz val="12"/>
      <color theme="1"/>
      <name val="メイリオ"/>
      <family val="3"/>
      <charset val="128"/>
    </font>
    <font>
      <sz val="12"/>
      <name val="HGPｺﾞｼｯｸM"/>
      <family val="3"/>
      <charset val="128"/>
    </font>
    <font>
      <sz val="11"/>
      <color theme="1"/>
      <name val="BIZ UDPゴシック"/>
      <family val="3"/>
      <charset val="128"/>
    </font>
    <font>
      <sz val="20"/>
      <color theme="1"/>
      <name val="游ゴシック"/>
      <family val="2"/>
      <scheme val="minor"/>
    </font>
    <font>
      <u/>
      <sz val="14"/>
      <color theme="1"/>
      <name val="BIZ UDPゴシック"/>
      <family val="3"/>
      <charset val="128"/>
    </font>
    <font>
      <sz val="18"/>
      <color theme="1"/>
      <name val="游ゴシック"/>
      <family val="2"/>
      <scheme val="minor"/>
    </font>
    <font>
      <sz val="12"/>
      <color rgb="FF000000"/>
      <name val="HGPｺﾞｼｯｸM"/>
      <family val="3"/>
      <charset val="128"/>
    </font>
    <font>
      <sz val="28"/>
      <color rgb="FFFF0000"/>
      <name val="BIZ UDゴシック"/>
      <family val="3"/>
      <charset val="128"/>
    </font>
    <font>
      <sz val="20"/>
      <color theme="1"/>
      <name val="BIZ UDゴシック"/>
      <family val="3"/>
      <charset val="128"/>
    </font>
    <font>
      <sz val="18"/>
      <color rgb="FF000000"/>
      <name val="Meiryo UI"/>
      <family val="3"/>
      <charset val="128"/>
    </font>
    <font>
      <sz val="11"/>
      <color theme="1"/>
      <name val="Meiryo UI"/>
      <family val="3"/>
      <charset val="128"/>
    </font>
    <font>
      <sz val="16"/>
      <color theme="1"/>
      <name val="Meiryo UI"/>
      <family val="3"/>
      <charset val="128"/>
    </font>
    <font>
      <sz val="22"/>
      <color theme="1"/>
      <name val="Meiryo UI"/>
      <family val="3"/>
      <charset val="128"/>
    </font>
    <font>
      <sz val="14"/>
      <color theme="1"/>
      <name val="Meiryo UI"/>
      <family val="3"/>
      <charset val="128"/>
    </font>
    <font>
      <sz val="20"/>
      <color theme="1"/>
      <name val="Meiryo UI"/>
      <family val="3"/>
      <charset val="128"/>
    </font>
    <font>
      <sz val="20"/>
      <color rgb="FFFF0000"/>
      <name val="Meiryo UI"/>
      <family val="3"/>
      <charset val="128"/>
    </font>
    <font>
      <sz val="24"/>
      <color theme="1"/>
      <name val="BIZ UDPゴシック"/>
      <family val="3"/>
      <charset val="128"/>
    </font>
    <font>
      <sz val="24"/>
      <color theme="0"/>
      <name val="Meiryo UI"/>
      <family val="3"/>
      <charset val="128"/>
    </font>
    <font>
      <sz val="20"/>
      <color theme="1" tint="0.249977111117893"/>
      <name val="Meiryo UI"/>
      <family val="3"/>
      <charset val="128"/>
    </font>
    <font>
      <sz val="24"/>
      <color theme="1"/>
      <name val="Meiryo UI"/>
      <family val="3"/>
      <charset val="128"/>
    </font>
    <font>
      <sz val="20"/>
      <color rgb="FFFF0000"/>
      <name val="BIZ UDPゴシック"/>
      <family val="3"/>
      <charset val="128"/>
    </font>
    <font>
      <sz val="36"/>
      <color theme="1"/>
      <name val="BIZ UDゴシック"/>
      <family val="3"/>
      <charset val="128"/>
    </font>
    <font>
      <b/>
      <sz val="26"/>
      <color rgb="FF000000"/>
      <name val="BIZ UDPゴシック"/>
      <family val="3"/>
      <charset val="128"/>
    </font>
    <font>
      <sz val="24"/>
      <color theme="1"/>
      <name val="BIZ UDゴシック"/>
      <family val="3"/>
      <charset val="128"/>
    </font>
    <font>
      <sz val="16"/>
      <color theme="1"/>
      <name val="BIZ UDゴシック"/>
      <family val="3"/>
      <charset val="128"/>
    </font>
    <font>
      <sz val="18"/>
      <color theme="1"/>
      <name val="メイリオ"/>
      <family val="3"/>
      <charset val="128"/>
    </font>
    <font>
      <b/>
      <sz val="22"/>
      <color rgb="FF000000"/>
      <name val="BIZ UDPゴシック"/>
      <family val="3"/>
      <charset val="128"/>
    </font>
    <font>
      <sz val="16"/>
      <color theme="0"/>
      <name val="Meiryo UI"/>
      <family val="3"/>
      <charset val="128"/>
    </font>
    <font>
      <sz val="16"/>
      <color theme="1"/>
      <name val="游ゴシック"/>
      <family val="2"/>
      <scheme val="minor"/>
    </font>
    <font>
      <sz val="18"/>
      <name val="Meiryo UI"/>
      <family val="3"/>
      <charset val="128"/>
    </font>
    <font>
      <sz val="18"/>
      <color theme="1"/>
      <name val="Meiryo UI"/>
      <family val="3"/>
      <charset val="128"/>
    </font>
    <font>
      <sz val="22"/>
      <color rgb="FFFF0000"/>
      <name val="BIZ UDPゴシック"/>
      <family val="3"/>
      <charset val="128"/>
    </font>
    <font>
      <sz val="11"/>
      <color theme="1" tint="0.249977111117893"/>
      <name val="Meiryo UI"/>
      <family val="3"/>
      <charset val="128"/>
    </font>
    <font>
      <sz val="16"/>
      <color rgb="FF000000"/>
      <name val="BIZ UDPゴシック"/>
      <family val="3"/>
      <charset val="128"/>
    </font>
    <font>
      <sz val="16"/>
      <color theme="1" tint="0.249977111117893"/>
      <name val="BIZ UDPゴシック"/>
      <family val="3"/>
      <charset val="128"/>
    </font>
    <font>
      <sz val="14"/>
      <color theme="1" tint="0.249977111117893"/>
      <name val="BIZ UDPゴシック"/>
      <family val="3"/>
      <charset val="128"/>
    </font>
    <font>
      <b/>
      <sz val="14"/>
      <color theme="1" tint="0.249977111117893"/>
      <name val="BIZ UDPゴシック"/>
      <family val="3"/>
      <charset val="128"/>
    </font>
    <font>
      <b/>
      <sz val="26"/>
      <color theme="0"/>
      <name val="BIZ UDPゴシック"/>
      <family val="3"/>
      <charset val="128"/>
    </font>
    <font>
      <b/>
      <sz val="26"/>
      <color theme="0"/>
      <name val="游ゴシック"/>
      <family val="2"/>
      <scheme val="minor"/>
    </font>
    <font>
      <sz val="14"/>
      <color rgb="FF000000"/>
      <name val="BIZ UDPゴシック"/>
      <family val="3"/>
      <charset val="1"/>
    </font>
    <font>
      <sz val="26"/>
      <color theme="0"/>
      <name val="游ゴシック"/>
      <family val="2"/>
      <scheme val="minor"/>
    </font>
    <font>
      <sz val="24"/>
      <name val="BIZ UDPゴシック"/>
      <family val="3"/>
      <charset val="128"/>
    </font>
    <font>
      <sz val="11"/>
      <color theme="0"/>
      <name val="游ゴシック"/>
      <family val="2"/>
      <scheme val="minor"/>
    </font>
    <font>
      <sz val="26"/>
      <color theme="1"/>
      <name val="游ゴシック"/>
      <family val="2"/>
      <scheme val="minor"/>
    </font>
    <font>
      <b/>
      <sz val="26"/>
      <name val="BIZ UDPゴシック"/>
      <family val="3"/>
      <charset val="128"/>
    </font>
    <font>
      <sz val="26"/>
      <name val="游ゴシック"/>
      <family val="2"/>
      <scheme val="minor"/>
    </font>
    <font>
      <sz val="26"/>
      <color theme="0"/>
      <name val="BIZ UDPゴシック"/>
      <family val="3"/>
      <charset val="128"/>
    </font>
    <font>
      <sz val="26"/>
      <name val="BIZ UDPゴシック"/>
      <family val="3"/>
      <charset val="128"/>
    </font>
    <font>
      <sz val="26"/>
      <color theme="0" tint="-4.9989318521683403E-2"/>
      <name val="BIZ UDPゴシック"/>
      <family val="3"/>
      <charset val="128"/>
    </font>
    <font>
      <sz val="18"/>
      <name val="BIZ UDPゴシック"/>
      <family val="3"/>
      <charset val="128"/>
    </font>
    <font>
      <sz val="12"/>
      <color theme="1"/>
      <name val="Meiryo UI"/>
      <family val="3"/>
      <charset val="128"/>
    </font>
    <font>
      <sz val="9"/>
      <color rgb="FF000000"/>
      <name val="Meiryo UI"/>
      <family val="3"/>
      <charset val="128"/>
    </font>
    <font>
      <sz val="9"/>
      <color theme="1"/>
      <name val="游ゴシック"/>
      <family val="2"/>
      <scheme val="minor"/>
    </font>
    <font>
      <sz val="9"/>
      <color theme="1"/>
      <name val="Meiryo UI"/>
      <family val="3"/>
      <charset val="128"/>
    </font>
    <font>
      <sz val="9"/>
      <color theme="1"/>
      <name val="メイリオ"/>
      <family val="3"/>
      <charset val="128"/>
    </font>
    <font>
      <sz val="9"/>
      <color theme="1"/>
      <name val="游ゴシック Medium"/>
      <family val="3"/>
      <charset val="128"/>
    </font>
    <font>
      <sz val="9"/>
      <color theme="1"/>
      <name val="BIZ UDPゴシック"/>
      <family val="3"/>
      <charset val="128"/>
    </font>
    <font>
      <sz val="9"/>
      <color theme="1"/>
      <name val="Segoe UI Symbol"/>
      <family val="2"/>
    </font>
    <font>
      <sz val="11"/>
      <name val="BIZ UDPゴシック"/>
      <family val="3"/>
      <charset val="128"/>
    </font>
    <font>
      <sz val="20"/>
      <name val="BIZ UDPゴシック"/>
      <family val="3"/>
      <charset val="128"/>
    </font>
    <font>
      <sz val="9"/>
      <color rgb="FF000000"/>
      <name val="BIZ UDPゴシック"/>
      <family val="3"/>
      <charset val="128"/>
    </font>
    <font>
      <b/>
      <sz val="36"/>
      <color theme="0"/>
      <name val="BIZ UDPゴシック"/>
      <family val="3"/>
      <charset val="128"/>
    </font>
    <font>
      <b/>
      <sz val="22"/>
      <color theme="1"/>
      <name val="BIZ UDPゴシック"/>
      <family val="3"/>
      <charset val="128"/>
    </font>
    <font>
      <sz val="16"/>
      <color theme="0"/>
      <name val="游ゴシック"/>
      <family val="2"/>
      <scheme val="minor"/>
    </font>
    <font>
      <sz val="16"/>
      <color theme="1" tint="0.14999847407452621"/>
      <name val="Meiryo UI"/>
      <family val="3"/>
      <charset val="128"/>
    </font>
    <font>
      <sz val="16"/>
      <color theme="1" tint="0.14999847407452621"/>
      <name val="游ゴシック"/>
      <family val="2"/>
      <scheme val="minor"/>
    </font>
    <font>
      <sz val="16"/>
      <color rgb="FF000000"/>
      <name val="Meiryo UI"/>
      <family val="3"/>
      <charset val="128"/>
    </font>
    <font>
      <b/>
      <sz val="24"/>
      <color theme="0"/>
      <name val="Meiryo UI"/>
      <family val="3"/>
      <charset val="128"/>
    </font>
    <font>
      <b/>
      <sz val="11"/>
      <color theme="1"/>
      <name val="游ゴシック"/>
      <family val="2"/>
      <scheme val="minor"/>
    </font>
    <font>
      <b/>
      <sz val="11"/>
      <color theme="1"/>
      <name val="Meiryo UI"/>
      <family val="3"/>
      <charset val="128"/>
    </font>
    <font>
      <b/>
      <sz val="11"/>
      <color theme="0"/>
      <name val="游ゴシック"/>
      <family val="2"/>
      <scheme val="minor"/>
    </font>
    <font>
      <sz val="9"/>
      <color rgb="FFFF0000"/>
      <name val="BIZ UDPゴシック"/>
      <family val="3"/>
      <charset val="128"/>
    </font>
    <font>
      <sz val="14"/>
      <color rgb="FFFF0000"/>
      <name val="Meiryo UI"/>
      <family val="3"/>
      <charset val="128"/>
    </font>
    <font>
      <b/>
      <sz val="16"/>
      <color rgb="FFFF0000"/>
      <name val="BIZ UDPゴシック"/>
      <family val="3"/>
      <charset val="128"/>
    </font>
    <font>
      <sz val="10"/>
      <color rgb="FFFF0000"/>
      <name val="BIZ UDPゴシック"/>
      <family val="3"/>
      <charset val="128"/>
    </font>
    <font>
      <b/>
      <sz val="11"/>
      <color rgb="FF002060"/>
      <name val="BIZ UDPゴシック"/>
      <family val="3"/>
      <charset val="128"/>
    </font>
    <font>
      <sz val="16"/>
      <color rgb="FF002060"/>
      <name val="Meiryo UI"/>
      <family val="3"/>
      <charset val="128"/>
    </font>
    <font>
      <sz val="11"/>
      <color rgb="FF002060"/>
      <name val="Meiryo UI"/>
      <family val="3"/>
      <charset val="128"/>
    </font>
    <font>
      <sz val="20"/>
      <color rgb="FF002060"/>
      <name val="游ゴシック"/>
      <family val="2"/>
      <scheme val="minor"/>
    </font>
    <font>
      <sz val="22"/>
      <color theme="1"/>
      <name val="BIZ UDPゴシック"/>
      <family val="3"/>
      <charset val="128"/>
    </font>
    <font>
      <b/>
      <sz val="20"/>
      <color theme="1"/>
      <name val="BIZ UDゴシック"/>
      <family val="3"/>
      <charset val="128"/>
    </font>
    <font>
      <sz val="18"/>
      <color theme="1" tint="0.249977111117893"/>
      <name val="Meiryo UI"/>
      <family val="3"/>
      <charset val="128"/>
    </font>
    <font>
      <b/>
      <sz val="24"/>
      <name val="BIZ UDPゴシック"/>
      <family val="3"/>
      <charset val="128"/>
    </font>
    <font>
      <sz val="24"/>
      <name val="游ゴシック"/>
      <family val="2"/>
      <scheme val="minor"/>
    </font>
    <font>
      <b/>
      <sz val="11"/>
      <color theme="1"/>
      <name val="游ゴシック Light"/>
      <family val="3"/>
      <charset val="128"/>
      <scheme val="major"/>
    </font>
    <font>
      <sz val="11"/>
      <color theme="1"/>
      <name val="游ゴシック"/>
      <family val="3"/>
      <charset val="128"/>
      <scheme val="minor"/>
    </font>
    <font>
      <b/>
      <sz val="11"/>
      <color theme="1"/>
      <name val="游ゴシック"/>
      <family val="3"/>
      <charset val="128"/>
      <scheme val="minor"/>
    </font>
    <font>
      <sz val="14"/>
      <color rgb="FF000000"/>
      <name val="Meiryo UI"/>
      <family val="3"/>
      <charset val="128"/>
    </font>
    <font>
      <sz val="11"/>
      <color theme="0"/>
      <name val="Meiryo UI"/>
      <family val="3"/>
      <charset val="128"/>
    </font>
    <font>
      <sz val="22"/>
      <color theme="0"/>
      <name val="Meiryo UI"/>
      <family val="3"/>
      <charset val="128"/>
    </font>
    <font>
      <sz val="22"/>
      <color theme="0"/>
      <name val="游ゴシック"/>
      <family val="2"/>
      <scheme val="minor"/>
    </font>
    <font>
      <sz val="20"/>
      <color theme="1"/>
      <name val="Segoe UI Symbol"/>
      <family val="3"/>
    </font>
    <font>
      <b/>
      <sz val="9"/>
      <color rgb="FFFF0000"/>
      <name val="BIZ UDPゴシック"/>
      <family val="3"/>
      <charset val="128"/>
    </font>
    <font>
      <b/>
      <sz val="10"/>
      <color rgb="FFFF0000"/>
      <name val="BIZ UDPゴシック"/>
      <family val="3"/>
      <charset val="128"/>
    </font>
    <font>
      <sz val="11"/>
      <color theme="1"/>
      <name val="游ゴシック"/>
      <family val="2"/>
      <scheme val="minor"/>
    </font>
    <font>
      <b/>
      <sz val="11"/>
      <color rgb="FFFF0000"/>
      <name val="游ゴシック"/>
      <family val="3"/>
      <charset val="128"/>
      <scheme val="minor"/>
    </font>
    <font>
      <b/>
      <sz val="16"/>
      <color theme="1"/>
      <name val="游ゴシック"/>
      <family val="3"/>
      <charset val="128"/>
      <scheme val="minor"/>
    </font>
  </fonts>
  <fills count="2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indexed="65"/>
        <bgColor indexed="64"/>
      </patternFill>
    </fill>
    <fill>
      <patternFill patternType="solid">
        <fgColor rgb="FFB7DEE8"/>
        <bgColor rgb="FF000000"/>
      </patternFill>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B7DEE8"/>
        <bgColor indexed="64"/>
      </patternFill>
    </fill>
    <fill>
      <patternFill patternType="solid">
        <fgColor rgb="FF33CCCC"/>
        <bgColor indexed="64"/>
      </patternFill>
    </fill>
    <fill>
      <patternFill patternType="solid">
        <fgColor rgb="FF0099CC"/>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theme="0"/>
        <bgColor indexed="64"/>
      </patternFill>
    </fill>
    <fill>
      <patternFill patternType="solid">
        <fgColor rgb="FF0099FF"/>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0" tint="-0.14999847407452621"/>
        <bgColor rgb="FF000000"/>
      </patternFill>
    </fill>
    <fill>
      <patternFill patternType="solid">
        <fgColor rgb="FF00B0F0"/>
        <bgColor indexed="64"/>
      </patternFill>
    </fill>
    <fill>
      <patternFill patternType="solid">
        <fgColor rgb="FF002060"/>
        <bgColor indexed="64"/>
      </patternFill>
    </fill>
    <fill>
      <patternFill patternType="solid">
        <fgColor rgb="FF006666"/>
        <bgColor indexed="64"/>
      </patternFill>
    </fill>
    <fill>
      <patternFill patternType="solid">
        <fgColor theme="9" tint="0.59999389629810485"/>
        <bgColor indexed="64"/>
      </patternFill>
    </fill>
  </fills>
  <borders count="100">
    <border>
      <left/>
      <right/>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dashed">
        <color indexed="64"/>
      </right>
      <top style="medium">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dashed">
        <color indexed="64"/>
      </right>
      <top/>
      <bottom style="medium">
        <color indexed="64"/>
      </bottom>
      <diagonal/>
    </border>
    <border>
      <left/>
      <right style="dashed">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dashed">
        <color indexed="64"/>
      </right>
      <top/>
      <bottom/>
      <diagonal/>
    </border>
    <border>
      <left/>
      <right style="dashed">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medium">
        <color indexed="64"/>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ashed">
        <color indexed="64"/>
      </left>
      <right/>
      <top style="thin">
        <color indexed="64"/>
      </top>
      <bottom/>
      <diagonal/>
    </border>
    <border>
      <left style="dashed">
        <color indexed="64"/>
      </left>
      <right/>
      <top/>
      <bottom/>
      <diagonal/>
    </border>
    <border>
      <left style="thin">
        <color indexed="64"/>
      </left>
      <right/>
      <top/>
      <bottom style="double">
        <color indexed="64"/>
      </bottom>
      <diagonal/>
    </border>
    <border>
      <left/>
      <right/>
      <top/>
      <bottom style="double">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style="medium">
        <color indexed="64"/>
      </right>
      <top style="dotted">
        <color indexed="64"/>
      </top>
      <bottom/>
      <diagonal/>
    </border>
    <border>
      <left style="dashed">
        <color indexed="64"/>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ouble">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dashed">
        <color indexed="64"/>
      </left>
      <right/>
      <top style="double">
        <color indexed="64"/>
      </top>
      <bottom/>
      <diagonal/>
    </border>
    <border>
      <left/>
      <right style="dashed">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right/>
      <top/>
      <bottom style="thin">
        <color theme="1" tint="0.249977111117893"/>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medium">
        <color indexed="64"/>
      </left>
      <right style="thin">
        <color indexed="64"/>
      </right>
      <top style="medium">
        <color indexed="64"/>
      </top>
      <bottom/>
      <diagonal/>
    </border>
    <border>
      <left/>
      <right style="dashed">
        <color indexed="64"/>
      </right>
      <top style="medium">
        <color indexed="64"/>
      </top>
      <bottom/>
      <diagonal/>
    </border>
    <border>
      <left style="dashed">
        <color indexed="64"/>
      </left>
      <right/>
      <top/>
      <bottom style="medium">
        <color indexed="64"/>
      </bottom>
      <diagonal/>
    </border>
  </borders>
  <cellStyleXfs count="4">
    <xf numFmtId="0" fontId="0" fillId="0" borderId="0"/>
    <xf numFmtId="0" fontId="4" fillId="0" borderId="0">
      <alignment vertical="center"/>
    </xf>
    <xf numFmtId="0" fontId="2" fillId="0" borderId="0">
      <alignment vertical="center"/>
    </xf>
    <xf numFmtId="9" fontId="178" fillId="0" borderId="0" applyFont="0" applyFill="0" applyBorder="0" applyAlignment="0" applyProtection="0">
      <alignment vertical="center"/>
    </xf>
  </cellStyleXfs>
  <cellXfs count="1200">
    <xf numFmtId="0" fontId="0" fillId="0" borderId="0" xfId="0"/>
    <xf numFmtId="0" fontId="40" fillId="0" borderId="0" xfId="0" applyFont="1"/>
    <xf numFmtId="0" fontId="40" fillId="0" borderId="0" xfId="0" applyFont="1" applyProtection="1">
      <protection locked="0"/>
    </xf>
    <xf numFmtId="0" fontId="40" fillId="7" borderId="0" xfId="0" applyFont="1" applyFill="1" applyAlignment="1">
      <alignment horizontal="center"/>
    </xf>
    <xf numFmtId="0" fontId="40" fillId="7" borderId="0" xfId="0" applyFont="1" applyFill="1" applyAlignment="1" applyProtection="1">
      <alignment horizontal="center"/>
      <protection locked="0"/>
    </xf>
    <xf numFmtId="0" fontId="94" fillId="0" borderId="0" xfId="0" applyFont="1"/>
    <xf numFmtId="0" fontId="114" fillId="0" borderId="0" xfId="0" applyFont="1"/>
    <xf numFmtId="0" fontId="94" fillId="0" borderId="0" xfId="0" applyFont="1" applyAlignment="1">
      <alignment horizontal="right" vertical="center"/>
    </xf>
    <xf numFmtId="0" fontId="94" fillId="0" borderId="16" xfId="0" applyFont="1" applyBorder="1" applyAlignment="1">
      <alignment vertical="center"/>
    </xf>
    <xf numFmtId="0" fontId="135" fillId="0" borderId="0" xfId="1" applyFont="1">
      <alignment vertical="center"/>
    </xf>
    <xf numFmtId="0" fontId="136" fillId="0" borderId="0" xfId="0" applyFont="1"/>
    <xf numFmtId="0" fontId="135" fillId="0" borderId="0" xfId="1" applyFont="1" applyAlignment="1"/>
    <xf numFmtId="0" fontId="137" fillId="0" borderId="0" xfId="1" applyFont="1" applyAlignment="1"/>
    <xf numFmtId="0" fontId="137" fillId="0" borderId="0" xfId="0" applyFont="1"/>
    <xf numFmtId="0" fontId="136" fillId="0" borderId="0" xfId="0" applyFont="1" applyAlignment="1">
      <alignment vertical="center"/>
    </xf>
    <xf numFmtId="0" fontId="137" fillId="0" borderId="0" xfId="0" applyFont="1" applyAlignment="1">
      <alignment vertical="center"/>
    </xf>
    <xf numFmtId="14" fontId="137" fillId="0" borderId="0" xfId="0" applyNumberFormat="1" applyFont="1" applyAlignment="1">
      <alignment vertical="center"/>
    </xf>
    <xf numFmtId="0" fontId="138" fillId="0" borderId="0" xfId="1" applyFont="1">
      <alignment vertical="center"/>
    </xf>
    <xf numFmtId="0" fontId="136" fillId="8" borderId="0" xfId="0" applyFont="1" applyFill="1" applyAlignment="1">
      <alignment vertical="center"/>
    </xf>
    <xf numFmtId="0" fontId="140" fillId="8" borderId="0" xfId="0" applyFont="1" applyFill="1" applyAlignment="1">
      <alignment vertical="center"/>
    </xf>
    <xf numFmtId="0" fontId="136" fillId="17" borderId="0" xfId="0" applyFont="1" applyFill="1" applyAlignment="1">
      <alignment vertical="center"/>
    </xf>
    <xf numFmtId="0" fontId="136" fillId="18" borderId="0" xfId="0" applyFont="1" applyFill="1" applyAlignment="1">
      <alignment vertical="center"/>
    </xf>
    <xf numFmtId="3" fontId="136" fillId="18" borderId="0" xfId="0" applyNumberFormat="1" applyFont="1" applyFill="1" applyAlignment="1">
      <alignment vertical="center"/>
    </xf>
    <xf numFmtId="0" fontId="0" fillId="0" borderId="8" xfId="0" applyBorder="1"/>
    <xf numFmtId="0" fontId="94" fillId="0" borderId="81" xfId="0" applyFont="1" applyBorder="1"/>
    <xf numFmtId="0" fontId="94" fillId="0" borderId="81" xfId="0" applyFont="1" applyBorder="1" applyAlignment="1">
      <alignment horizontal="center"/>
    </xf>
    <xf numFmtId="0" fontId="94" fillId="9" borderId="81" xfId="0" applyFont="1" applyFill="1" applyBorder="1"/>
    <xf numFmtId="0" fontId="94" fillId="9" borderId="81" xfId="0" applyFont="1" applyFill="1" applyBorder="1" applyAlignment="1">
      <alignment horizontal="center"/>
    </xf>
    <xf numFmtId="0" fontId="94" fillId="19" borderId="0" xfId="0" applyFont="1" applyFill="1"/>
    <xf numFmtId="0" fontId="94" fillId="0" borderId="0" xfId="0" applyFont="1" applyAlignment="1">
      <alignment vertical="center"/>
    </xf>
    <xf numFmtId="0" fontId="97" fillId="0" borderId="8" xfId="0" applyFont="1" applyBorder="1"/>
    <xf numFmtId="0" fontId="94" fillId="0" borderId="16" xfId="0" applyFont="1" applyBorder="1"/>
    <xf numFmtId="0" fontId="94" fillId="8" borderId="16" xfId="0" applyFont="1" applyFill="1" applyBorder="1"/>
    <xf numFmtId="0" fontId="94" fillId="8" borderId="81" xfId="0" applyFont="1" applyFill="1" applyBorder="1" applyAlignment="1">
      <alignment horizontal="center"/>
    </xf>
    <xf numFmtId="0" fontId="94" fillId="0" borderId="29" xfId="0" applyFont="1" applyBorder="1"/>
    <xf numFmtId="0" fontId="94" fillId="8" borderId="29" xfId="0" applyFont="1" applyFill="1" applyBorder="1"/>
    <xf numFmtId="184" fontId="97" fillId="0" borderId="16" xfId="0" applyNumberFormat="1" applyFont="1" applyBorder="1" applyAlignment="1" applyProtection="1">
      <alignment horizontal="center" vertical="center"/>
      <protection locked="0"/>
    </xf>
    <xf numFmtId="186" fontId="97" fillId="0" borderId="16" xfId="0" applyNumberFormat="1" applyFont="1" applyBorder="1" applyAlignment="1" applyProtection="1">
      <alignment horizontal="center" vertical="center"/>
      <protection locked="0"/>
    </xf>
    <xf numFmtId="0" fontId="134" fillId="2" borderId="28" xfId="1" applyFont="1" applyFill="1" applyBorder="1" applyAlignment="1">
      <alignment horizontal="distributed" vertical="center" wrapText="1" indent="3"/>
    </xf>
    <xf numFmtId="0" fontId="134" fillId="2" borderId="28" xfId="1" applyFont="1" applyFill="1" applyBorder="1" applyAlignment="1">
      <alignment horizontal="distributed" vertical="center" wrapText="1" indent="2"/>
    </xf>
    <xf numFmtId="0" fontId="94" fillId="0" borderId="0" xfId="0" applyFont="1" applyAlignment="1">
      <alignment horizontal="center" wrapText="1"/>
    </xf>
    <xf numFmtId="49" fontId="2" fillId="6" borderId="16" xfId="2" applyNumberFormat="1" applyFill="1" applyBorder="1" applyAlignment="1">
      <alignment horizontal="center" vertical="top"/>
    </xf>
    <xf numFmtId="0" fontId="2" fillId="6" borderId="16" xfId="2" applyFill="1" applyBorder="1" applyAlignment="1">
      <alignment horizontal="center" vertical="top"/>
    </xf>
    <xf numFmtId="0" fontId="2" fillId="6" borderId="16" xfId="2" applyFill="1" applyBorder="1" applyAlignment="1">
      <alignment horizontal="center" vertical="center"/>
    </xf>
    <xf numFmtId="0" fontId="2" fillId="0" borderId="0" xfId="2">
      <alignment vertical="center"/>
    </xf>
    <xf numFmtId="0" fontId="2" fillId="0" borderId="16" xfId="2" applyBorder="1">
      <alignment vertical="center"/>
    </xf>
    <xf numFmtId="49" fontId="2" fillId="0" borderId="16" xfId="2" applyNumberFormat="1" applyBorder="1" applyAlignment="1">
      <alignment horizontal="center" vertical="top"/>
    </xf>
    <xf numFmtId="0" fontId="2" fillId="0" borderId="16" xfId="2" applyBorder="1" applyAlignment="1">
      <alignment horizontal="left" vertical="top"/>
    </xf>
    <xf numFmtId="49" fontId="2" fillId="0" borderId="0" xfId="2" applyNumberFormat="1" applyAlignment="1">
      <alignment horizontal="center" vertical="top"/>
    </xf>
    <xf numFmtId="0" fontId="2" fillId="0" borderId="0" xfId="2" applyAlignment="1">
      <alignment horizontal="left" vertical="top"/>
    </xf>
    <xf numFmtId="0" fontId="137" fillId="0" borderId="0" xfId="1" applyFont="1">
      <alignment vertical="center"/>
    </xf>
    <xf numFmtId="182" fontId="137" fillId="0" borderId="0" xfId="0" applyNumberFormat="1" applyFont="1" applyAlignment="1">
      <alignment vertical="center"/>
    </xf>
    <xf numFmtId="182" fontId="137" fillId="0" borderId="0" xfId="1" applyNumberFormat="1" applyFont="1">
      <alignment vertical="center"/>
    </xf>
    <xf numFmtId="182" fontId="135" fillId="0" borderId="0" xfId="1" applyNumberFormat="1" applyFont="1">
      <alignment vertical="center"/>
    </xf>
    <xf numFmtId="3" fontId="137" fillId="0" borderId="0" xfId="0" applyNumberFormat="1" applyFont="1" applyAlignment="1">
      <alignment vertical="center"/>
    </xf>
    <xf numFmtId="0" fontId="137" fillId="7" borderId="0" xfId="0" applyFont="1" applyFill="1" applyAlignment="1">
      <alignment vertical="center"/>
    </xf>
    <xf numFmtId="0" fontId="136" fillId="10" borderId="0" xfId="0" applyFont="1" applyFill="1" applyAlignment="1">
      <alignment vertical="center"/>
    </xf>
    <xf numFmtId="3" fontId="136" fillId="10" borderId="0" xfId="0" applyNumberFormat="1" applyFont="1" applyFill="1" applyAlignment="1">
      <alignment vertical="center"/>
    </xf>
    <xf numFmtId="0" fontId="136" fillId="3" borderId="0" xfId="0" applyFont="1" applyFill="1" applyAlignment="1">
      <alignment vertical="center"/>
    </xf>
    <xf numFmtId="3" fontId="136" fillId="3" borderId="0" xfId="0" applyNumberFormat="1" applyFont="1" applyFill="1" applyAlignment="1">
      <alignment vertical="center"/>
    </xf>
    <xf numFmtId="0" fontId="136" fillId="22" borderId="0" xfId="0" applyFont="1" applyFill="1" applyAlignment="1">
      <alignment vertical="center"/>
    </xf>
    <xf numFmtId="0" fontId="168" fillId="0" borderId="0" xfId="0" applyFont="1"/>
    <xf numFmtId="0" fontId="169" fillId="0" borderId="0" xfId="0" applyFont="1"/>
    <xf numFmtId="0" fontId="170" fillId="0" borderId="0" xfId="0" applyFont="1"/>
    <xf numFmtId="0" fontId="25" fillId="0" borderId="0" xfId="1" applyFont="1" applyAlignment="1">
      <alignment horizontal="left" vertical="center" wrapText="1"/>
    </xf>
    <xf numFmtId="0" fontId="106" fillId="0" borderId="0" xfId="1" applyFont="1" applyAlignment="1">
      <alignment horizontal="left" vertical="center" wrapText="1"/>
    </xf>
    <xf numFmtId="0" fontId="25" fillId="0" borderId="0" xfId="1" applyFont="1">
      <alignment vertical="center"/>
    </xf>
    <xf numFmtId="0" fontId="117" fillId="0" borderId="0" xfId="1" applyFont="1" applyAlignment="1">
      <alignment horizontal="right" vertical="top"/>
    </xf>
    <xf numFmtId="0" fontId="12" fillId="0" borderId="0" xfId="1" applyFont="1" applyAlignment="1">
      <alignment vertical="center" wrapText="1"/>
    </xf>
    <xf numFmtId="0" fontId="40" fillId="0" borderId="0" xfId="1" applyFont="1">
      <alignment vertical="center"/>
    </xf>
    <xf numFmtId="179" fontId="12" fillId="0" borderId="0" xfId="1" applyNumberFormat="1" applyFont="1">
      <alignment vertical="center"/>
    </xf>
    <xf numFmtId="0" fontId="12" fillId="0" borderId="0" xfId="1" applyFont="1">
      <alignment vertical="center"/>
    </xf>
    <xf numFmtId="182" fontId="40" fillId="0" borderId="0" xfId="1" applyNumberFormat="1" applyFont="1" applyAlignment="1"/>
    <xf numFmtId="0" fontId="33" fillId="0" borderId="0" xfId="1" applyFont="1" applyAlignment="1">
      <alignment vertical="center" wrapText="1"/>
    </xf>
    <xf numFmtId="0" fontId="35" fillId="0" borderId="0" xfId="1" applyFont="1" applyAlignment="1">
      <alignment vertical="center" wrapText="1"/>
    </xf>
    <xf numFmtId="0" fontId="75" fillId="0" borderId="0" xfId="1" applyFont="1" applyAlignment="1">
      <alignment horizontal="center" vertical="center" wrapText="1"/>
    </xf>
    <xf numFmtId="0" fontId="32" fillId="0" borderId="0" xfId="1" applyFont="1" applyAlignment="1">
      <alignment vertical="center" wrapText="1"/>
    </xf>
    <xf numFmtId="0" fontId="12" fillId="0" borderId="0" xfId="0" applyFont="1" applyAlignment="1">
      <alignment vertical="center"/>
    </xf>
    <xf numFmtId="0" fontId="27" fillId="0" borderId="0" xfId="1" applyFont="1" applyAlignment="1">
      <alignment horizontal="right" vertical="center"/>
    </xf>
    <xf numFmtId="0" fontId="12" fillId="0" borderId="0" xfId="1" applyFont="1" applyAlignment="1">
      <alignment wrapText="1"/>
    </xf>
    <xf numFmtId="0" fontId="12" fillId="0" borderId="0" xfId="1" applyFont="1" applyAlignment="1">
      <alignment vertical="top" wrapText="1"/>
    </xf>
    <xf numFmtId="0" fontId="33" fillId="0" borderId="0" xfId="1" applyFont="1" applyAlignment="1"/>
    <xf numFmtId="0" fontId="50" fillId="0" borderId="0" xfId="1" applyFont="1" applyAlignment="1"/>
    <xf numFmtId="0" fontId="12" fillId="0" borderId="67" xfId="0" applyFont="1" applyBorder="1" applyAlignment="1">
      <alignment vertical="center"/>
    </xf>
    <xf numFmtId="0" fontId="12" fillId="0" borderId="68" xfId="0" applyFont="1" applyBorder="1" applyAlignment="1">
      <alignment vertical="center"/>
    </xf>
    <xf numFmtId="0" fontId="107" fillId="0" borderId="68" xfId="0" applyFont="1" applyBorder="1"/>
    <xf numFmtId="0" fontId="27" fillId="0" borderId="68" xfId="1" applyFont="1" applyBorder="1" applyAlignment="1">
      <alignment horizontal="right" vertical="center"/>
    </xf>
    <xf numFmtId="0" fontId="12" fillId="0" borderId="69" xfId="1" applyFont="1" applyBorder="1" applyAlignment="1">
      <alignment vertical="center" wrapText="1"/>
    </xf>
    <xf numFmtId="0" fontId="94" fillId="0" borderId="0" xfId="0" applyFont="1" applyAlignment="1">
      <alignment horizontal="left" vertical="center" wrapText="1" indent="1"/>
    </xf>
    <xf numFmtId="0" fontId="93" fillId="0" borderId="0" xfId="1" applyFont="1" applyAlignment="1">
      <alignment horizontal="left" vertical="center" wrapText="1" indent="3"/>
    </xf>
    <xf numFmtId="0" fontId="94" fillId="0" borderId="0" xfId="0" applyFont="1" applyAlignment="1">
      <alignment horizontal="center" vertical="center" wrapText="1"/>
    </xf>
    <xf numFmtId="0" fontId="12" fillId="0" borderId="0" xfId="1" applyFont="1" applyAlignment="1">
      <alignment horizontal="center" vertical="center" wrapText="1"/>
    </xf>
    <xf numFmtId="0" fontId="10" fillId="0" borderId="55" xfId="1" applyFont="1" applyBorder="1" applyAlignment="1">
      <alignment horizontal="center" vertical="center"/>
    </xf>
    <xf numFmtId="0" fontId="0" fillId="0" borderId="0" xfId="0" applyAlignment="1">
      <alignment vertical="center"/>
    </xf>
    <xf numFmtId="0" fontId="27" fillId="0" borderId="44" xfId="1" applyFont="1" applyBorder="1" applyAlignment="1">
      <alignment horizontal="right" vertical="center"/>
    </xf>
    <xf numFmtId="0" fontId="95" fillId="0" borderId="0" xfId="1" applyFont="1" applyAlignment="1">
      <alignment horizontal="left" vertical="center" indent="3"/>
    </xf>
    <xf numFmtId="0" fontId="109" fillId="0" borderId="0" xfId="1" applyFont="1" applyAlignment="1">
      <alignment horizontal="center" vertical="center"/>
    </xf>
    <xf numFmtId="0" fontId="10" fillId="0" borderId="0" xfId="1" applyFont="1" applyAlignment="1">
      <alignment horizontal="center" vertical="center" wrapText="1"/>
    </xf>
    <xf numFmtId="182" fontId="95" fillId="2" borderId="28" xfId="0" applyNumberFormat="1" applyFont="1" applyFill="1" applyBorder="1" applyAlignment="1">
      <alignment horizontal="center" vertical="center" wrapText="1"/>
    </xf>
    <xf numFmtId="0" fontId="12" fillId="0" borderId="55" xfId="0" applyFont="1" applyBorder="1" applyAlignment="1">
      <alignment vertical="center"/>
    </xf>
    <xf numFmtId="0" fontId="18" fillId="0" borderId="0" xfId="1" applyFont="1" applyAlignment="1">
      <alignment horizontal="left" vertical="center"/>
    </xf>
    <xf numFmtId="0" fontId="14" fillId="0" borderId="0" xfId="1" applyFont="1" applyAlignment="1">
      <alignment horizontal="left" vertical="center"/>
    </xf>
    <xf numFmtId="0" fontId="10" fillId="0" borderId="0" xfId="1" applyFont="1" applyAlignment="1">
      <alignment vertical="center" wrapText="1"/>
    </xf>
    <xf numFmtId="0" fontId="10" fillId="0" borderId="55" xfId="1" applyFont="1" applyBorder="1">
      <alignment vertical="center"/>
    </xf>
    <xf numFmtId="0" fontId="10" fillId="0" borderId="44" xfId="1" applyFont="1" applyBorder="1" applyAlignment="1">
      <alignment vertical="center" wrapText="1"/>
    </xf>
    <xf numFmtId="0" fontId="20" fillId="0" borderId="0" xfId="1" applyFont="1" applyAlignment="1">
      <alignment horizontal="center" vertical="center"/>
    </xf>
    <xf numFmtId="0" fontId="9" fillId="0" borderId="0" xfId="1" applyFont="1" applyAlignment="1">
      <alignment vertical="center" wrapText="1"/>
    </xf>
    <xf numFmtId="0" fontId="10" fillId="0" borderId="55" xfId="1" applyFont="1" applyBorder="1" applyAlignment="1">
      <alignment vertical="center" wrapText="1"/>
    </xf>
    <xf numFmtId="0" fontId="93" fillId="0" borderId="0" xfId="1" applyFont="1" applyAlignment="1">
      <alignment horizontal="distributed" vertical="center" wrapText="1" indent="6"/>
    </xf>
    <xf numFmtId="0" fontId="93" fillId="0" borderId="0" xfId="1" applyFont="1" applyAlignment="1">
      <alignment horizontal="left" vertical="center" wrapText="1" indent="1"/>
    </xf>
    <xf numFmtId="0" fontId="108" fillId="0" borderId="0" xfId="1" applyFont="1" applyAlignment="1">
      <alignment horizontal="left" vertical="top"/>
    </xf>
    <xf numFmtId="0" fontId="19" fillId="0" borderId="0" xfId="1" applyFont="1">
      <alignment vertical="center"/>
    </xf>
    <xf numFmtId="0" fontId="108" fillId="0" borderId="0" xfId="1" applyFont="1" applyAlignment="1">
      <alignment horizontal="right" vertical="top"/>
    </xf>
    <xf numFmtId="0" fontId="10" fillId="0" borderId="70" xfId="1" applyFont="1" applyBorder="1" applyAlignment="1">
      <alignment vertical="center" wrapText="1"/>
    </xf>
    <xf numFmtId="0" fontId="10" fillId="0" borderId="64" xfId="1" applyFont="1" applyBorder="1" applyAlignment="1">
      <alignment vertical="center" wrapText="1"/>
    </xf>
    <xf numFmtId="0" fontId="10" fillId="0" borderId="71" xfId="1" applyFont="1" applyBorder="1" applyAlignment="1">
      <alignment vertical="center" wrapText="1"/>
    </xf>
    <xf numFmtId="0" fontId="0" fillId="0" borderId="0" xfId="0" applyAlignment="1">
      <alignment horizontal="center" vertical="center" wrapText="1"/>
    </xf>
    <xf numFmtId="0" fontId="91" fillId="0" borderId="0" xfId="1" applyFont="1" applyAlignment="1">
      <alignment horizontal="center" vertical="center" wrapText="1"/>
    </xf>
    <xf numFmtId="0" fontId="0" fillId="0" borderId="0" xfId="0" applyAlignment="1">
      <alignment vertical="center" wrapText="1"/>
    </xf>
    <xf numFmtId="0" fontId="92" fillId="0" borderId="0" xfId="0" applyFont="1" applyAlignment="1">
      <alignment horizontal="center" vertical="center"/>
    </xf>
    <xf numFmtId="0" fontId="87" fillId="0" borderId="0" xfId="0" applyFont="1" applyAlignment="1">
      <alignment horizontal="center" vertical="center"/>
    </xf>
    <xf numFmtId="0" fontId="34" fillId="0" borderId="0" xfId="0" applyFont="1" applyAlignment="1">
      <alignment horizontal="center" vertical="center"/>
    </xf>
    <xf numFmtId="0" fontId="164" fillId="0" borderId="0" xfId="0" applyFont="1"/>
    <xf numFmtId="0" fontId="0" fillId="0" borderId="0" xfId="0" applyAlignment="1">
      <alignment horizontal="center" vertical="center"/>
    </xf>
    <xf numFmtId="0" fontId="19" fillId="0" borderId="0" xfId="1" applyFont="1" applyAlignment="1">
      <alignment horizontal="center" vertical="center"/>
    </xf>
    <xf numFmtId="0" fontId="107" fillId="0" borderId="0" xfId="0" applyFont="1"/>
    <xf numFmtId="0" fontId="97" fillId="0" borderId="0" xfId="0" applyFont="1" applyAlignment="1">
      <alignment horizontal="left"/>
    </xf>
    <xf numFmtId="0" fontId="98" fillId="0" borderId="68" xfId="0" applyFont="1" applyBorder="1" applyAlignment="1">
      <alignment horizontal="left" vertical="center"/>
    </xf>
    <xf numFmtId="0" fontId="0" fillId="0" borderId="68" xfId="0" applyBorder="1" applyAlignment="1">
      <alignment horizontal="center" vertical="center"/>
    </xf>
    <xf numFmtId="0" fontId="19" fillId="0" borderId="68" xfId="1" applyFont="1" applyBorder="1" applyAlignment="1">
      <alignment horizontal="center" vertical="center"/>
    </xf>
    <xf numFmtId="181" fontId="28" fillId="0" borderId="68" xfId="1" applyNumberFormat="1" applyFont="1" applyBorder="1">
      <alignment vertical="center"/>
    </xf>
    <xf numFmtId="0" fontId="14" fillId="0" borderId="68" xfId="1" applyFont="1" applyBorder="1" applyAlignment="1">
      <alignment horizontal="left" vertical="center"/>
    </xf>
    <xf numFmtId="0" fontId="12" fillId="0" borderId="68" xfId="1" applyFont="1" applyBorder="1" applyAlignment="1">
      <alignment horizontal="center" vertical="center" wrapText="1"/>
    </xf>
    <xf numFmtId="0" fontId="10" fillId="0" borderId="68" xfId="1" applyFont="1" applyBorder="1" applyAlignment="1">
      <alignment horizontal="center" vertical="center" wrapText="1"/>
    </xf>
    <xf numFmtId="0" fontId="10" fillId="0" borderId="69" xfId="1" applyFont="1" applyBorder="1" applyAlignment="1">
      <alignment horizontal="center" vertical="center" wrapText="1"/>
    </xf>
    <xf numFmtId="0" fontId="109" fillId="0" borderId="0" xfId="1" applyFont="1" applyAlignment="1">
      <alignment horizontal="center" vertical="center" wrapText="1"/>
    </xf>
    <xf numFmtId="184" fontId="15" fillId="0" borderId="16" xfId="0" applyNumberFormat="1" applyFont="1" applyBorder="1" applyAlignment="1">
      <alignment horizontal="center"/>
    </xf>
    <xf numFmtId="177" fontId="29" fillId="0" borderId="0" xfId="1" applyNumberFormat="1" applyFont="1" applyAlignment="1">
      <alignment vertical="center" wrapText="1"/>
    </xf>
    <xf numFmtId="178" fontId="25" fillId="0" borderId="0" xfId="1" applyNumberFormat="1" applyFont="1" applyAlignment="1">
      <alignment vertical="center" wrapText="1"/>
    </xf>
    <xf numFmtId="177" fontId="13" fillId="0" borderId="0" xfId="1" applyNumberFormat="1" applyFont="1" applyAlignment="1">
      <alignment vertical="center" wrapText="1"/>
    </xf>
    <xf numFmtId="176" fontId="30" fillId="0" borderId="0" xfId="1" applyNumberFormat="1" applyFont="1" applyAlignment="1">
      <alignment vertical="center" wrapText="1"/>
    </xf>
    <xf numFmtId="0" fontId="12" fillId="0" borderId="0" xfId="0" applyFont="1" applyAlignment="1">
      <alignment vertical="center" wrapText="1" shrinkToFit="1"/>
    </xf>
    <xf numFmtId="0" fontId="98" fillId="0" borderId="0" xfId="0" applyFont="1" applyAlignment="1">
      <alignment horizontal="left" vertical="center"/>
    </xf>
    <xf numFmtId="179" fontId="21" fillId="0" borderId="0" xfId="0" applyNumberFormat="1" applyFont="1" applyAlignment="1">
      <alignment horizontal="center" vertical="center" shrinkToFit="1"/>
    </xf>
    <xf numFmtId="178" fontId="28" fillId="0" borderId="0" xfId="1" applyNumberFormat="1" applyFont="1">
      <alignment vertical="center"/>
    </xf>
    <xf numFmtId="0" fontId="10" fillId="0" borderId="44" xfId="1" applyFont="1" applyBorder="1" applyAlignment="1">
      <alignment horizontal="center" vertical="center" wrapText="1"/>
    </xf>
    <xf numFmtId="0" fontId="25" fillId="0" borderId="0" xfId="1" applyFont="1" applyAlignment="1">
      <alignment vertical="center" wrapText="1"/>
    </xf>
    <xf numFmtId="177" fontId="25" fillId="0" borderId="0" xfId="1" applyNumberFormat="1" applyFont="1" applyAlignment="1">
      <alignment vertical="center" wrapText="1"/>
    </xf>
    <xf numFmtId="176" fontId="31" fillId="0" borderId="0" xfId="1" applyNumberFormat="1" applyFont="1" applyAlignment="1">
      <alignment vertical="center" wrapText="1"/>
    </xf>
    <xf numFmtId="0" fontId="12" fillId="0" borderId="0" xfId="0" applyFont="1" applyAlignment="1">
      <alignment vertical="top" wrapText="1"/>
    </xf>
    <xf numFmtId="0" fontId="12" fillId="0" borderId="0" xfId="1" applyFont="1" applyAlignment="1">
      <alignment horizontal="left" vertical="center" wrapText="1"/>
    </xf>
    <xf numFmtId="0" fontId="23" fillId="0" borderId="0" xfId="1" applyFont="1" applyAlignment="1">
      <alignment horizontal="center" vertical="center"/>
    </xf>
    <xf numFmtId="178" fontId="28" fillId="0" borderId="0" xfId="1" applyNumberFormat="1" applyFont="1" applyAlignment="1">
      <alignment horizontal="center" vertical="center"/>
    </xf>
    <xf numFmtId="178" fontId="28" fillId="0" borderId="44" xfId="1" applyNumberFormat="1" applyFont="1" applyBorder="1" applyAlignment="1">
      <alignment horizontal="center" vertical="center"/>
    </xf>
    <xf numFmtId="0" fontId="11" fillId="0" borderId="0" xfId="1" applyFont="1" applyAlignment="1">
      <alignment vertical="center" wrapText="1"/>
    </xf>
    <xf numFmtId="0" fontId="96" fillId="0" borderId="64" xfId="0" applyFont="1" applyBorder="1" applyAlignment="1">
      <alignment horizontal="left" vertical="center"/>
    </xf>
    <xf numFmtId="0" fontId="0" fillId="0" borderId="64" xfId="0" applyBorder="1" applyAlignment="1">
      <alignment horizontal="center" vertical="center"/>
    </xf>
    <xf numFmtId="0" fontId="25" fillId="0" borderId="64" xfId="1" applyFont="1" applyBorder="1">
      <alignment vertical="center"/>
    </xf>
    <xf numFmtId="0" fontId="25" fillId="0" borderId="71" xfId="1" applyFont="1" applyBorder="1">
      <alignment vertical="center"/>
    </xf>
    <xf numFmtId="177" fontId="25" fillId="0" borderId="0" xfId="1" applyNumberFormat="1" applyFont="1">
      <alignment vertical="center"/>
    </xf>
    <xf numFmtId="0" fontId="25" fillId="0" borderId="0" xfId="1" applyFont="1" applyAlignment="1">
      <alignment horizontal="right" vertical="top" wrapText="1"/>
    </xf>
    <xf numFmtId="0" fontId="11" fillId="0" borderId="0" xfId="1" applyFont="1" applyAlignment="1">
      <alignment horizontal="right" vertical="top" wrapText="1"/>
    </xf>
    <xf numFmtId="0" fontId="73" fillId="0" borderId="0" xfId="1" applyFont="1" applyAlignment="1">
      <alignment horizontal="center" vertical="center" wrapText="1"/>
    </xf>
    <xf numFmtId="0" fontId="12" fillId="0" borderId="0" xfId="0" applyFont="1" applyAlignment="1">
      <alignment horizontal="center" vertical="top"/>
    </xf>
    <xf numFmtId="0" fontId="12" fillId="0" borderId="0" xfId="0" applyFont="1" applyAlignment="1">
      <alignment horizontal="left" vertical="top"/>
    </xf>
    <xf numFmtId="0" fontId="12" fillId="0" borderId="0" xfId="0" applyFont="1" applyAlignment="1">
      <alignment horizontal="right" vertical="top"/>
    </xf>
    <xf numFmtId="0" fontId="25" fillId="0" borderId="0" xfId="1" applyFont="1" applyAlignment="1">
      <alignment horizontal="right" vertical="top"/>
    </xf>
    <xf numFmtId="0" fontId="12" fillId="0" borderId="0" xfId="0" applyFont="1" applyAlignment="1">
      <alignment horizontal="right" vertical="top" wrapText="1"/>
    </xf>
    <xf numFmtId="0" fontId="12" fillId="0" borderId="0" xfId="1" applyFont="1" applyAlignment="1">
      <alignment horizontal="right" vertical="top" wrapText="1"/>
    </xf>
    <xf numFmtId="180" fontId="12" fillId="0" borderId="0" xfId="1" applyNumberFormat="1" applyFont="1" applyAlignment="1">
      <alignment horizontal="right" vertical="top" wrapText="1"/>
    </xf>
    <xf numFmtId="0" fontId="101" fillId="2" borderId="72" xfId="1" applyFont="1" applyFill="1" applyBorder="1" applyAlignment="1">
      <alignment horizontal="center" wrapText="1"/>
    </xf>
    <xf numFmtId="0" fontId="101" fillId="12" borderId="43" xfId="0" applyFont="1" applyFill="1" applyBorder="1" applyAlignment="1">
      <alignment horizontal="center" vertical="center" wrapText="1"/>
    </xf>
    <xf numFmtId="0" fontId="100" fillId="0" borderId="46" xfId="0" applyFont="1" applyBorder="1" applyAlignment="1">
      <alignment horizontal="center" vertical="center"/>
    </xf>
    <xf numFmtId="0" fontId="100" fillId="0" borderId="0" xfId="1" applyFont="1" applyAlignment="1">
      <alignment horizontal="center" vertical="center" wrapText="1"/>
    </xf>
    <xf numFmtId="0" fontId="100" fillId="0" borderId="0" xfId="1" applyFont="1" applyAlignment="1">
      <alignment vertical="center" wrapText="1"/>
    </xf>
    <xf numFmtId="0" fontId="102" fillId="15" borderId="12" xfId="1" applyFont="1" applyFill="1" applyBorder="1" applyAlignment="1">
      <alignment horizontal="center" vertical="center" wrapText="1"/>
    </xf>
    <xf numFmtId="0" fontId="0" fillId="8" borderId="12" xfId="0" applyFill="1" applyBorder="1" applyAlignment="1">
      <alignment horizontal="center" wrapText="1"/>
    </xf>
    <xf numFmtId="0" fontId="158" fillId="8" borderId="13" xfId="0" applyFont="1" applyFill="1" applyBorder="1" applyAlignment="1">
      <alignment horizontal="right" vertical="center"/>
    </xf>
    <xf numFmtId="0" fontId="101" fillId="12" borderId="1" xfId="0" applyFont="1" applyFill="1" applyBorder="1" applyAlignment="1">
      <alignment horizontal="center" vertical="center" wrapText="1"/>
    </xf>
    <xf numFmtId="0" fontId="102" fillId="5" borderId="14" xfId="1" applyFont="1" applyFill="1" applyBorder="1" applyAlignment="1">
      <alignment horizontal="center" vertical="center" wrapText="1"/>
    </xf>
    <xf numFmtId="0" fontId="116" fillId="11" borderId="12" xfId="0" applyFont="1" applyFill="1" applyBorder="1" applyAlignment="1">
      <alignment wrapText="1"/>
    </xf>
    <xf numFmtId="0" fontId="158" fillId="11" borderId="13" xfId="0" applyFont="1" applyFill="1" applyBorder="1" applyAlignment="1">
      <alignment horizontal="right" vertical="center"/>
    </xf>
    <xf numFmtId="0" fontId="100" fillId="0" borderId="0" xfId="0" applyFont="1" applyAlignment="1">
      <alignment horizontal="center" vertical="center"/>
    </xf>
    <xf numFmtId="0" fontId="102" fillId="11" borderId="12" xfId="0" applyFont="1" applyFill="1" applyBorder="1" applyAlignment="1">
      <alignment horizontal="center" vertical="center" wrapText="1"/>
    </xf>
    <xf numFmtId="0" fontId="0" fillId="11" borderId="12" xfId="0" applyFill="1" applyBorder="1" applyAlignment="1">
      <alignment horizontal="center" vertical="center" wrapText="1"/>
    </xf>
    <xf numFmtId="0" fontId="103" fillId="10" borderId="14" xfId="0" applyFont="1" applyFill="1" applyBorder="1" applyAlignment="1">
      <alignment horizontal="center"/>
    </xf>
    <xf numFmtId="0" fontId="103" fillId="8" borderId="0" xfId="0" applyFont="1" applyFill="1" applyAlignment="1">
      <alignment horizontal="center"/>
    </xf>
    <xf numFmtId="0" fontId="0" fillId="8" borderId="0" xfId="0" applyFill="1" applyAlignment="1">
      <alignment horizontal="center"/>
    </xf>
    <xf numFmtId="0" fontId="0" fillId="8" borderId="7" xfId="0" applyFill="1" applyBorder="1" applyAlignment="1">
      <alignment horizontal="center"/>
    </xf>
    <xf numFmtId="0" fontId="163" fillId="8" borderId="47" xfId="0" applyFont="1" applyFill="1" applyBorder="1" applyAlignment="1">
      <alignment horizontal="center" vertical="center" wrapText="1"/>
    </xf>
    <xf numFmtId="0" fontId="73" fillId="5" borderId="49" xfId="1" applyFont="1" applyFill="1" applyBorder="1" applyAlignment="1">
      <alignment horizontal="center" vertical="center" wrapText="1"/>
    </xf>
    <xf numFmtId="0" fontId="146" fillId="8" borderId="47" xfId="0" applyFont="1" applyFill="1" applyBorder="1" applyAlignment="1">
      <alignment horizontal="center" vertical="center" shrinkToFit="1"/>
    </xf>
    <xf numFmtId="0" fontId="15" fillId="0" borderId="48" xfId="0" applyFont="1" applyBorder="1" applyAlignment="1">
      <alignment horizontal="center" vertical="center"/>
    </xf>
    <xf numFmtId="0" fontId="67" fillId="10" borderId="66" xfId="0" applyFont="1" applyFill="1" applyBorder="1" applyAlignment="1">
      <alignment horizontal="center" vertical="center" wrapText="1" shrinkToFit="1"/>
    </xf>
    <xf numFmtId="0" fontId="67" fillId="2" borderId="80" xfId="0" applyFont="1" applyFill="1" applyBorder="1" applyAlignment="1">
      <alignment horizontal="center" vertical="center" wrapText="1" shrinkToFit="1"/>
    </xf>
    <xf numFmtId="0" fontId="67" fillId="2" borderId="52" xfId="0" applyFont="1" applyFill="1" applyBorder="1" applyAlignment="1">
      <alignment horizontal="center" vertical="center" wrapText="1"/>
    </xf>
    <xf numFmtId="0" fontId="15" fillId="0" borderId="0" xfId="1" applyFont="1" applyAlignment="1">
      <alignment vertical="center" wrapText="1"/>
    </xf>
    <xf numFmtId="0" fontId="35" fillId="8" borderId="0" xfId="1" applyFont="1" applyFill="1" applyAlignment="1">
      <alignment horizontal="left" vertical="top" wrapText="1"/>
    </xf>
    <xf numFmtId="0" fontId="35" fillId="8" borderId="5" xfId="1" applyFont="1" applyFill="1" applyBorder="1" applyAlignment="1">
      <alignment horizontal="left" vertical="top" wrapText="1"/>
    </xf>
    <xf numFmtId="0" fontId="75" fillId="4" borderId="0" xfId="1" applyFont="1" applyFill="1" applyAlignment="1">
      <alignment horizontal="center" vertical="center" wrapText="1"/>
    </xf>
    <xf numFmtId="0" fontId="12" fillId="11" borderId="12" xfId="0" applyFont="1" applyFill="1" applyBorder="1" applyAlignment="1">
      <alignment vertical="center"/>
    </xf>
    <xf numFmtId="0" fontId="25" fillId="11" borderId="12" xfId="1" applyFont="1" applyFill="1" applyBorder="1" applyAlignment="1">
      <alignment horizontal="left" vertical="center"/>
    </xf>
    <xf numFmtId="0" fontId="35" fillId="11" borderId="0" xfId="1" applyFont="1" applyFill="1" applyAlignment="1">
      <alignment horizontal="left" vertical="top" wrapText="1"/>
    </xf>
    <xf numFmtId="0" fontId="35" fillId="11" borderId="5" xfId="1" applyFont="1" applyFill="1" applyBorder="1" applyAlignment="1">
      <alignment horizontal="left" vertical="top" wrapText="1"/>
    </xf>
    <xf numFmtId="0" fontId="75" fillId="10" borderId="0" xfId="1" applyFont="1" applyFill="1" applyAlignment="1">
      <alignment horizontal="center" vertical="center" wrapText="1"/>
    </xf>
    <xf numFmtId="0" fontId="69" fillId="11" borderId="12" xfId="0" applyFont="1" applyFill="1" applyBorder="1" applyAlignment="1">
      <alignment horizontal="center" vertical="center"/>
    </xf>
    <xf numFmtId="0" fontId="13" fillId="11" borderId="12" xfId="0" applyFont="1" applyFill="1" applyBorder="1" applyAlignment="1">
      <alignment vertical="center"/>
    </xf>
    <xf numFmtId="0" fontId="15" fillId="11" borderId="50" xfId="0" applyFont="1" applyFill="1" applyBorder="1" applyAlignment="1">
      <alignment horizontal="center" vertical="center"/>
    </xf>
    <xf numFmtId="0" fontId="15" fillId="11" borderId="51" xfId="0" applyFont="1" applyFill="1" applyBorder="1" applyAlignment="1">
      <alignment horizontal="center" vertical="center"/>
    </xf>
    <xf numFmtId="0" fontId="75" fillId="11" borderId="0" xfId="1" applyFont="1" applyFill="1" applyAlignment="1">
      <alignment horizontal="center" vertical="center" wrapText="1"/>
    </xf>
    <xf numFmtId="0" fontId="22" fillId="11" borderId="19" xfId="0" applyFont="1" applyFill="1" applyBorder="1" applyAlignment="1">
      <alignment horizontal="center" vertical="center" shrinkToFit="1"/>
    </xf>
    <xf numFmtId="0" fontId="115" fillId="11" borderId="19" xfId="1" applyFont="1" applyFill="1" applyBorder="1" applyAlignment="1">
      <alignment horizontal="center" vertical="center"/>
    </xf>
    <xf numFmtId="0" fontId="25" fillId="4" borderId="0" xfId="1" applyFont="1" applyFill="1" applyAlignment="1">
      <alignment horizontal="left" vertical="top" wrapText="1"/>
    </xf>
    <xf numFmtId="0" fontId="25" fillId="4" borderId="5" xfId="1" applyFont="1" applyFill="1" applyBorder="1" applyAlignment="1">
      <alignment horizontal="left" vertical="top" wrapText="1"/>
    </xf>
    <xf numFmtId="0" fontId="0" fillId="0" borderId="0" xfId="0" applyAlignment="1">
      <alignment horizontal="left" vertical="top" wrapText="1"/>
    </xf>
    <xf numFmtId="0" fontId="35" fillId="4" borderId="0" xfId="1" applyFont="1" applyFill="1" applyAlignment="1">
      <alignment horizontal="left" vertical="top" wrapText="1"/>
    </xf>
    <xf numFmtId="0" fontId="35" fillId="4" borderId="5" xfId="1" applyFont="1" applyFill="1" applyBorder="1" applyAlignment="1">
      <alignment horizontal="left" vertical="top" wrapText="1"/>
    </xf>
    <xf numFmtId="0" fontId="13" fillId="0" borderId="0" xfId="0" applyFont="1" applyAlignment="1">
      <alignment horizontal="left" vertical="center"/>
    </xf>
    <xf numFmtId="0" fontId="25" fillId="4" borderId="0" xfId="1" applyFont="1" applyFill="1" applyAlignment="1">
      <alignment horizontal="left" vertical="top"/>
    </xf>
    <xf numFmtId="0" fontId="25" fillId="4" borderId="5" xfId="1" applyFont="1" applyFill="1" applyBorder="1" applyAlignment="1">
      <alignment horizontal="left" vertical="top"/>
    </xf>
    <xf numFmtId="0" fontId="117" fillId="4" borderId="0" xfId="1" applyFont="1" applyFill="1" applyAlignment="1">
      <alignment horizontal="left" vertical="top" wrapText="1"/>
    </xf>
    <xf numFmtId="0" fontId="25" fillId="4" borderId="0" xfId="1" applyFont="1" applyFill="1">
      <alignment vertical="center"/>
    </xf>
    <xf numFmtId="0" fontId="24" fillId="4" borderId="0" xfId="1" applyFont="1" applyFill="1">
      <alignment vertical="center"/>
    </xf>
    <xf numFmtId="0" fontId="0" fillId="0" borderId="6" xfId="0" applyBorder="1" applyAlignment="1">
      <alignment horizontal="left" vertical="top" wrapText="1"/>
    </xf>
    <xf numFmtId="0" fontId="0" fillId="0" borderId="7" xfId="0" applyBorder="1" applyAlignment="1">
      <alignment horizontal="left" vertical="top" wrapText="1"/>
    </xf>
    <xf numFmtId="0" fontId="140" fillId="0" borderId="0" xfId="1" applyFont="1" applyAlignment="1">
      <alignment horizontal="center" wrapText="1"/>
    </xf>
    <xf numFmtId="0" fontId="25" fillId="4" borderId="0" xfId="1" applyFont="1" applyFill="1" applyAlignment="1">
      <alignment horizontal="right" vertical="center"/>
    </xf>
    <xf numFmtId="0" fontId="12" fillId="0" borderId="0" xfId="0" applyFont="1" applyAlignment="1">
      <alignment horizontal="right" vertical="center"/>
    </xf>
    <xf numFmtId="3" fontId="32" fillId="0" borderId="0" xfId="1" applyNumberFormat="1" applyFont="1" applyAlignment="1">
      <alignment horizontal="right" vertical="center"/>
    </xf>
    <xf numFmtId="0" fontId="94" fillId="8" borderId="0" xfId="0" applyFont="1" applyFill="1" applyAlignment="1">
      <alignment horizontal="left" vertical="top" wrapText="1"/>
    </xf>
    <xf numFmtId="0" fontId="94" fillId="8" borderId="5" xfId="0" applyFont="1" applyFill="1" applyBorder="1" applyAlignment="1">
      <alignment horizontal="left" vertical="top" wrapText="1"/>
    </xf>
    <xf numFmtId="0" fontId="36" fillId="11" borderId="0" xfId="0" applyFont="1" applyFill="1" applyAlignment="1">
      <alignment horizontal="left" vertical="top" wrapText="1"/>
    </xf>
    <xf numFmtId="0" fontId="36" fillId="11" borderId="5" xfId="0" applyFont="1" applyFill="1" applyBorder="1" applyAlignment="1">
      <alignment horizontal="left" vertical="top" wrapText="1"/>
    </xf>
    <xf numFmtId="0" fontId="12" fillId="0" borderId="0" xfId="1" applyFont="1" applyAlignment="1">
      <alignment horizontal="right" vertical="center" wrapText="1"/>
    </xf>
    <xf numFmtId="0" fontId="140" fillId="0" borderId="0" xfId="1" applyFont="1" applyAlignment="1">
      <alignment vertical="top"/>
    </xf>
    <xf numFmtId="0" fontId="140" fillId="0" borderId="0" xfId="1" applyFont="1" applyAlignment="1">
      <alignment horizontal="left" vertical="top"/>
    </xf>
    <xf numFmtId="0" fontId="25" fillId="0" borderId="5" xfId="1" applyFont="1" applyBorder="1" applyAlignment="1">
      <alignment horizontal="left" vertical="top" wrapText="1"/>
    </xf>
    <xf numFmtId="180" fontId="32" fillId="0" borderId="0" xfId="1" applyNumberFormat="1" applyFont="1" applyAlignment="1">
      <alignment horizontal="right" vertical="center" indent="1"/>
    </xf>
    <xf numFmtId="0" fontId="140" fillId="0" borderId="0" xfId="1" applyFont="1" applyAlignment="1">
      <alignment horizontal="right" vertical="top" wrapText="1"/>
    </xf>
    <xf numFmtId="0" fontId="12" fillId="0" borderId="6" xfId="1" applyFont="1" applyBorder="1" applyAlignment="1">
      <alignment horizontal="left" vertical="center"/>
    </xf>
    <xf numFmtId="0" fontId="12" fillId="0" borderId="0" xfId="1" applyFont="1" applyAlignment="1">
      <alignment horizontal="left" vertical="center"/>
    </xf>
    <xf numFmtId="0" fontId="58" fillId="0" borderId="0" xfId="1" applyFont="1" applyAlignment="1">
      <alignment horizontal="left"/>
    </xf>
    <xf numFmtId="0" fontId="53" fillId="0" borderId="0" xfId="1" applyFont="1" applyAlignment="1">
      <alignment horizontal="left" vertical="center"/>
    </xf>
    <xf numFmtId="0" fontId="22" fillId="0" borderId="0" xfId="1" applyFont="1" applyAlignment="1">
      <alignment horizontal="center" vertical="center"/>
    </xf>
    <xf numFmtId="0" fontId="156" fillId="0" borderId="5" xfId="0" applyFont="1" applyBorder="1" applyAlignment="1">
      <alignment horizontal="right"/>
    </xf>
    <xf numFmtId="0" fontId="64" fillId="0" borderId="0" xfId="0" applyFont="1" applyAlignment="1">
      <alignment horizontal="left" wrapText="1"/>
    </xf>
    <xf numFmtId="0" fontId="24" fillId="4" borderId="0" xfId="1" applyFont="1" applyFill="1" applyAlignment="1">
      <alignment horizontal="right"/>
    </xf>
    <xf numFmtId="0" fontId="50" fillId="8" borderId="18" xfId="1" applyFont="1" applyFill="1" applyBorder="1" applyAlignment="1">
      <alignment horizontal="center" shrinkToFit="1"/>
    </xf>
    <xf numFmtId="0" fontId="94" fillId="8" borderId="8" xfId="0" applyFont="1" applyFill="1" applyBorder="1" applyAlignment="1">
      <alignment horizontal="left" vertical="top" wrapText="1"/>
    </xf>
    <xf numFmtId="0" fontId="94" fillId="8" borderId="9" xfId="0" applyFont="1" applyFill="1" applyBorder="1" applyAlignment="1">
      <alignment horizontal="left" vertical="top" wrapText="1"/>
    </xf>
    <xf numFmtId="0" fontId="25" fillId="4" borderId="8" xfId="1" applyFont="1" applyFill="1" applyBorder="1" applyAlignment="1">
      <alignment horizontal="left" vertical="top" wrapText="1"/>
    </xf>
    <xf numFmtId="0" fontId="55" fillId="8" borderId="20" xfId="1" applyFont="1" applyFill="1" applyBorder="1" applyAlignment="1">
      <alignment horizontal="right"/>
    </xf>
    <xf numFmtId="0" fontId="75" fillId="4" borderId="8" xfId="1" applyFont="1" applyFill="1" applyBorder="1" applyAlignment="1">
      <alignment horizontal="center" vertical="center" wrapText="1"/>
    </xf>
    <xf numFmtId="0" fontId="36" fillId="11" borderId="8" xfId="0" applyFont="1" applyFill="1" applyBorder="1" applyAlignment="1">
      <alignment horizontal="left" vertical="top" wrapText="1"/>
    </xf>
    <xf numFmtId="0" fontId="36" fillId="11" borderId="9" xfId="0" applyFont="1" applyFill="1" applyBorder="1" applyAlignment="1">
      <alignment horizontal="left" vertical="top" wrapText="1"/>
    </xf>
    <xf numFmtId="0" fontId="75" fillId="10" borderId="8" xfId="1" applyFont="1" applyFill="1" applyBorder="1" applyAlignment="1">
      <alignment horizontal="center" vertical="center" wrapText="1"/>
    </xf>
    <xf numFmtId="0" fontId="16" fillId="4" borderId="0" xfId="0" applyFont="1" applyFill="1" applyAlignment="1">
      <alignment vertical="center" wrapText="1"/>
    </xf>
    <xf numFmtId="0" fontId="16" fillId="4" borderId="7" xfId="0" applyFont="1" applyFill="1" applyBorder="1" applyAlignment="1">
      <alignment vertical="center" wrapText="1"/>
    </xf>
    <xf numFmtId="0" fontId="24" fillId="8" borderId="12" xfId="1" applyFont="1" applyFill="1" applyBorder="1" applyAlignment="1">
      <alignment horizontal="left" vertical="center"/>
    </xf>
    <xf numFmtId="0" fontId="35" fillId="8" borderId="12" xfId="1" applyFont="1" applyFill="1" applyBorder="1" applyAlignment="1">
      <alignment horizontal="left" vertical="top" wrapText="1"/>
    </xf>
    <xf numFmtId="0" fontId="35" fillId="8" borderId="13" xfId="1" applyFont="1" applyFill="1" applyBorder="1" applyAlignment="1">
      <alignment horizontal="left" vertical="top" wrapText="1"/>
    </xf>
    <xf numFmtId="0" fontId="35" fillId="11" borderId="12" xfId="1" applyFont="1" applyFill="1" applyBorder="1" applyAlignment="1">
      <alignment horizontal="left" vertical="top" wrapText="1"/>
    </xf>
    <xf numFmtId="0" fontId="35" fillId="11" borderId="13" xfId="1" applyFont="1" applyFill="1" applyBorder="1" applyAlignment="1">
      <alignment horizontal="left" vertical="top" wrapText="1"/>
    </xf>
    <xf numFmtId="0" fontId="12" fillId="11" borderId="12" xfId="1" applyFont="1" applyFill="1" applyBorder="1" applyAlignment="1">
      <alignment horizontal="center" vertical="center"/>
    </xf>
    <xf numFmtId="0" fontId="12" fillId="11" borderId="13" xfId="1" applyFont="1" applyFill="1" applyBorder="1" applyAlignment="1">
      <alignment horizontal="center" vertical="center"/>
    </xf>
    <xf numFmtId="0" fontId="45" fillId="11" borderId="18" xfId="0" applyFont="1" applyFill="1" applyBorder="1" applyAlignment="1">
      <alignment horizontal="center" vertical="center" shrinkToFit="1"/>
    </xf>
    <xf numFmtId="0" fontId="104" fillId="11" borderId="18" xfId="1" applyFont="1" applyFill="1" applyBorder="1" applyAlignment="1">
      <alignment horizontal="center" vertical="center"/>
    </xf>
    <xf numFmtId="0" fontId="22" fillId="11" borderId="14" xfId="1" applyFont="1" applyFill="1" applyBorder="1" applyAlignment="1">
      <alignment horizontal="left" vertical="center" wrapText="1"/>
    </xf>
    <xf numFmtId="0" fontId="22" fillId="11" borderId="15" xfId="1" applyFont="1" applyFill="1" applyBorder="1" applyAlignment="1">
      <alignment horizontal="left" vertical="center" wrapText="1"/>
    </xf>
    <xf numFmtId="0" fontId="24" fillId="4" borderId="0" xfId="1" applyFont="1" applyFill="1" applyAlignment="1">
      <alignment horizontal="left" vertical="top"/>
    </xf>
    <xf numFmtId="0" fontId="35" fillId="4" borderId="0" xfId="1" applyFont="1" applyFill="1" applyAlignment="1">
      <alignment horizontal="left" vertical="top"/>
    </xf>
    <xf numFmtId="0" fontId="35" fillId="4" borderId="5" xfId="1" applyFont="1" applyFill="1" applyBorder="1" applyAlignment="1">
      <alignment horizontal="left" vertical="top"/>
    </xf>
    <xf numFmtId="0" fontId="35" fillId="4" borderId="6" xfId="1" applyFont="1" applyFill="1" applyBorder="1" applyAlignment="1">
      <alignment horizontal="left" vertical="top" wrapText="1"/>
    </xf>
    <xf numFmtId="0" fontId="123" fillId="4" borderId="0" xfId="1" applyFont="1" applyFill="1" applyAlignment="1">
      <alignment horizontal="right" vertical="center"/>
    </xf>
    <xf numFmtId="0" fontId="114" fillId="11" borderId="0" xfId="0" applyFont="1" applyFill="1" applyAlignment="1">
      <alignment horizontal="left" vertical="top" wrapText="1"/>
    </xf>
    <xf numFmtId="0" fontId="114" fillId="11" borderId="5" xfId="0" applyFont="1" applyFill="1" applyBorder="1" applyAlignment="1">
      <alignment horizontal="left" vertical="top" wrapText="1"/>
    </xf>
    <xf numFmtId="0" fontId="44" fillId="4" borderId="6" xfId="1" applyFont="1" applyFill="1" applyBorder="1" applyAlignment="1">
      <alignment horizontal="right" vertical="top"/>
    </xf>
    <xf numFmtId="0" fontId="0" fillId="0" borderId="0" xfId="0" applyAlignment="1">
      <alignment horizontal="right"/>
    </xf>
    <xf numFmtId="0" fontId="144" fillId="4" borderId="0" xfId="1" applyFont="1" applyFill="1" applyAlignment="1">
      <alignment horizontal="right" vertical="top"/>
    </xf>
    <xf numFmtId="0" fontId="35" fillId="4" borderId="8" xfId="1" applyFont="1" applyFill="1" applyBorder="1" applyAlignment="1">
      <alignment horizontal="left" vertical="top"/>
    </xf>
    <xf numFmtId="0" fontId="114" fillId="11" borderId="8" xfId="0" applyFont="1" applyFill="1" applyBorder="1" applyAlignment="1">
      <alignment horizontal="left" vertical="top" wrapText="1"/>
    </xf>
    <xf numFmtId="0" fontId="114" fillId="11" borderId="9" xfId="0" applyFont="1" applyFill="1" applyBorder="1" applyAlignment="1">
      <alignment horizontal="left" vertical="top" wrapText="1"/>
    </xf>
    <xf numFmtId="0" fontId="22" fillId="4" borderId="10" xfId="1" applyFont="1" applyFill="1" applyBorder="1" applyAlignment="1">
      <alignment horizontal="left" vertical="center" wrapText="1"/>
    </xf>
    <xf numFmtId="0" fontId="22" fillId="4" borderId="11" xfId="1" applyFont="1" applyFill="1" applyBorder="1" applyAlignment="1">
      <alignment horizontal="left" vertical="center" wrapText="1"/>
    </xf>
    <xf numFmtId="0" fontId="35" fillId="8" borderId="14" xfId="1" applyFont="1" applyFill="1" applyBorder="1" applyAlignment="1">
      <alignment horizontal="left" vertical="top" wrapText="1"/>
    </xf>
    <xf numFmtId="0" fontId="75" fillId="10" borderId="18" xfId="1" applyFont="1" applyFill="1" applyBorder="1" applyAlignment="1">
      <alignment horizontal="center" vertical="center" wrapText="1"/>
    </xf>
    <xf numFmtId="0" fontId="75" fillId="8" borderId="14" xfId="1" applyFont="1" applyFill="1" applyBorder="1" applyAlignment="1">
      <alignment horizontal="center" vertical="center" wrapText="1"/>
    </xf>
    <xf numFmtId="0" fontId="25" fillId="11" borderId="12" xfId="1" applyFont="1" applyFill="1" applyBorder="1" applyAlignment="1">
      <alignment horizontal="left" vertical="center" wrapText="1"/>
    </xf>
    <xf numFmtId="0" fontId="75" fillId="10" borderId="14" xfId="1" applyFont="1" applyFill="1" applyBorder="1" applyAlignment="1">
      <alignment horizontal="center" vertical="center" wrapText="1"/>
    </xf>
    <xf numFmtId="0" fontId="45" fillId="0" borderId="6" xfId="0" applyFont="1" applyBorder="1" applyAlignment="1">
      <alignment horizontal="center" vertical="center"/>
    </xf>
    <xf numFmtId="0" fontId="35" fillId="0" borderId="0" xfId="1" applyFont="1" applyAlignment="1">
      <alignment horizontal="left" vertical="top" wrapText="1"/>
    </xf>
    <xf numFmtId="0" fontId="35" fillId="0" borderId="5" xfId="1" applyFont="1" applyBorder="1" applyAlignment="1">
      <alignment horizontal="left" vertical="top" wrapText="1"/>
    </xf>
    <xf numFmtId="0" fontId="75" fillId="10" borderId="19" xfId="1" applyFont="1" applyFill="1" applyBorder="1" applyAlignment="1">
      <alignment horizontal="center" vertical="center" wrapText="1"/>
    </xf>
    <xf numFmtId="0" fontId="75" fillId="10" borderId="6" xfId="1" applyFont="1" applyFill="1" applyBorder="1" applyAlignment="1">
      <alignment horizontal="center" vertical="center" wrapText="1"/>
    </xf>
    <xf numFmtId="0" fontId="45" fillId="0" borderId="0" xfId="0" applyFont="1" applyAlignment="1">
      <alignment horizontal="center" vertical="center"/>
    </xf>
    <xf numFmtId="0" fontId="25" fillId="0" borderId="0" xfId="1" applyFont="1" applyAlignment="1">
      <alignment horizontal="left" vertical="center"/>
    </xf>
    <xf numFmtId="0" fontId="52" fillId="0" borderId="0" xfId="1" applyFont="1" applyAlignment="1">
      <alignment horizontal="right" vertical="center"/>
    </xf>
    <xf numFmtId="0" fontId="52" fillId="0" borderId="5" xfId="1" applyFont="1" applyBorder="1" applyAlignment="1">
      <alignment horizontal="right" vertical="center"/>
    </xf>
    <xf numFmtId="0" fontId="76" fillId="10" borderId="19" xfId="1" applyFont="1" applyFill="1" applyBorder="1" applyAlignment="1">
      <alignment horizontal="center" vertical="center"/>
    </xf>
    <xf numFmtId="0" fontId="76" fillId="10" borderId="6" xfId="1" applyFont="1" applyFill="1" applyBorder="1" applyAlignment="1">
      <alignment horizontal="center" vertical="center"/>
    </xf>
    <xf numFmtId="0" fontId="74" fillId="10" borderId="19" xfId="1" applyFont="1" applyFill="1" applyBorder="1" applyAlignment="1">
      <alignment horizontal="center" vertical="center" wrapText="1"/>
    </xf>
    <xf numFmtId="0" fontId="74" fillId="10" borderId="6" xfId="1" applyFont="1" applyFill="1" applyBorder="1" applyAlignment="1">
      <alignment horizontal="center" vertical="center" wrapText="1"/>
    </xf>
    <xf numFmtId="0" fontId="90" fillId="0" borderId="0" xfId="1" applyFont="1" applyAlignment="1">
      <alignment horizontal="left" vertical="center"/>
    </xf>
    <xf numFmtId="0" fontId="87" fillId="8" borderId="0" xfId="0" applyFont="1" applyFill="1" applyAlignment="1">
      <alignment horizontal="left" vertical="top" wrapText="1"/>
    </xf>
    <xf numFmtId="0" fontId="87" fillId="8" borderId="5" xfId="0" applyFont="1" applyFill="1" applyBorder="1" applyAlignment="1">
      <alignment horizontal="left" vertical="top" wrapText="1"/>
    </xf>
    <xf numFmtId="0" fontId="67" fillId="0" borderId="0" xfId="0" applyFont="1" applyAlignment="1">
      <alignment horizontal="left" vertical="center"/>
    </xf>
    <xf numFmtId="0" fontId="87" fillId="11" borderId="0" xfId="0" applyFont="1" applyFill="1" applyAlignment="1">
      <alignment horizontal="left" vertical="top" wrapText="1"/>
    </xf>
    <xf numFmtId="0" fontId="87" fillId="11" borderId="5" xfId="0" applyFont="1" applyFill="1" applyBorder="1" applyAlignment="1">
      <alignment horizontal="left" vertical="top" wrapText="1"/>
    </xf>
    <xf numFmtId="0" fontId="17" fillId="4" borderId="0" xfId="1" applyFont="1" applyFill="1">
      <alignment vertical="center"/>
    </xf>
    <xf numFmtId="0" fontId="53" fillId="4" borderId="0" xfId="1" applyFont="1" applyFill="1">
      <alignment vertical="center"/>
    </xf>
    <xf numFmtId="0" fontId="50" fillId="0" borderId="5" xfId="1" applyFont="1" applyBorder="1" applyAlignment="1">
      <alignment horizontal="center" vertical="center"/>
    </xf>
    <xf numFmtId="0" fontId="73" fillId="10" borderId="19" xfId="1" applyFont="1" applyFill="1" applyBorder="1" applyAlignment="1">
      <alignment horizontal="center" vertical="center"/>
    </xf>
    <xf numFmtId="0" fontId="73" fillId="10" borderId="6" xfId="1" applyFont="1" applyFill="1" applyBorder="1" applyAlignment="1">
      <alignment horizontal="center" vertical="center"/>
    </xf>
    <xf numFmtId="0" fontId="95" fillId="0" borderId="6" xfId="0" applyFont="1" applyBorder="1" applyAlignment="1">
      <alignment horizontal="left" vertical="top" wrapText="1"/>
    </xf>
    <xf numFmtId="0" fontId="95" fillId="0" borderId="7" xfId="0" applyFont="1" applyBorder="1" applyAlignment="1">
      <alignment horizontal="left" vertical="top" wrapText="1"/>
    </xf>
    <xf numFmtId="0" fontId="14" fillId="8" borderId="0" xfId="0" applyFont="1" applyFill="1" applyAlignment="1">
      <alignment horizontal="center"/>
    </xf>
    <xf numFmtId="0" fontId="14" fillId="8" borderId="5" xfId="0" applyFont="1" applyFill="1" applyBorder="1" applyAlignment="1">
      <alignment horizontal="center"/>
    </xf>
    <xf numFmtId="0" fontId="17" fillId="0" borderId="0" xfId="1" applyFont="1">
      <alignment vertical="center"/>
    </xf>
    <xf numFmtId="0" fontId="53" fillId="0" borderId="0" xfId="1" applyFont="1">
      <alignment vertical="center"/>
    </xf>
    <xf numFmtId="0" fontId="47" fillId="0" borderId="5" xfId="0" applyFont="1" applyBorder="1" applyAlignment="1">
      <alignment horizontal="center" vertical="center"/>
    </xf>
    <xf numFmtId="0" fontId="77" fillId="10" borderId="19" xfId="0" applyFont="1" applyFill="1" applyBorder="1" applyAlignment="1">
      <alignment horizontal="center" vertical="center"/>
    </xf>
    <xf numFmtId="0" fontId="14" fillId="11" borderId="0" xfId="0" applyFont="1" applyFill="1" applyAlignment="1">
      <alignment horizontal="center"/>
    </xf>
    <xf numFmtId="0" fontId="14" fillId="11" borderId="5" xfId="0" applyFont="1" applyFill="1" applyBorder="1" applyAlignment="1">
      <alignment horizontal="center"/>
    </xf>
    <xf numFmtId="0" fontId="77" fillId="10" borderId="6" xfId="0" applyFont="1" applyFill="1" applyBorder="1" applyAlignment="1">
      <alignment horizontal="center" vertical="center"/>
    </xf>
    <xf numFmtId="0" fontId="14" fillId="8" borderId="0" xfId="0" applyFont="1" applyFill="1" applyAlignment="1">
      <alignment horizontal="center" vertical="top"/>
    </xf>
    <xf numFmtId="0" fontId="14" fillId="8" borderId="5" xfId="0" applyFont="1" applyFill="1" applyBorder="1" applyAlignment="1">
      <alignment horizontal="center" vertical="top"/>
    </xf>
    <xf numFmtId="0" fontId="14" fillId="11" borderId="0" xfId="0" applyFont="1" applyFill="1" applyAlignment="1">
      <alignment horizontal="center" vertical="top"/>
    </xf>
    <xf numFmtId="0" fontId="14" fillId="11" borderId="5" xfId="0" applyFont="1" applyFill="1" applyBorder="1" applyAlignment="1">
      <alignment horizontal="center" vertical="top"/>
    </xf>
    <xf numFmtId="0" fontId="56" fillId="8" borderId="0" xfId="1" applyFont="1" applyFill="1">
      <alignment vertical="center"/>
    </xf>
    <xf numFmtId="0" fontId="36" fillId="8" borderId="5" xfId="0" applyFont="1" applyFill="1" applyBorder="1" applyAlignment="1">
      <alignment horizontal="left" vertical="top" wrapText="1"/>
    </xf>
    <xf numFmtId="0" fontId="44" fillId="0" borderId="0" xfId="1" applyFont="1">
      <alignment vertical="center"/>
    </xf>
    <xf numFmtId="0" fontId="54" fillId="0" borderId="0" xfId="1" applyFont="1">
      <alignment vertical="center"/>
    </xf>
    <xf numFmtId="14" fontId="25" fillId="0" borderId="0" xfId="1" applyNumberFormat="1" applyFont="1">
      <alignment vertical="center"/>
    </xf>
    <xf numFmtId="0" fontId="73" fillId="10" borderId="19" xfId="1" applyFont="1" applyFill="1" applyBorder="1" applyAlignment="1">
      <alignment horizontal="center" vertical="center" wrapText="1"/>
    </xf>
    <xf numFmtId="0" fontId="56" fillId="11" borderId="0" xfId="1" applyFont="1" applyFill="1">
      <alignment vertical="center"/>
    </xf>
    <xf numFmtId="0" fontId="56" fillId="8" borderId="0" xfId="0" applyFont="1" applyFill="1" applyAlignment="1">
      <alignment horizontal="left" vertical="center"/>
    </xf>
    <xf numFmtId="0" fontId="12" fillId="8" borderId="0" xfId="1" applyFont="1" applyFill="1" applyAlignment="1">
      <alignment horizontal="center" vertical="center"/>
    </xf>
    <xf numFmtId="0" fontId="86" fillId="8" borderId="0" xfId="0" applyFont="1" applyFill="1" applyAlignment="1">
      <alignment horizontal="center" vertical="center"/>
    </xf>
    <xf numFmtId="0" fontId="0" fillId="8" borderId="0" xfId="0" applyFill="1" applyAlignment="1">
      <alignment horizontal="left" vertical="top"/>
    </xf>
    <xf numFmtId="0" fontId="56" fillId="11" borderId="0" xfId="0" applyFont="1" applyFill="1" applyAlignment="1">
      <alignment horizontal="left" vertical="center"/>
    </xf>
    <xf numFmtId="0" fontId="12" fillId="11" borderId="0" xfId="1" applyFont="1" applyFill="1" applyAlignment="1">
      <alignment horizontal="center" vertical="center"/>
    </xf>
    <xf numFmtId="0" fontId="86" fillId="11" borderId="0" xfId="0" applyFont="1" applyFill="1" applyAlignment="1">
      <alignment horizontal="center" vertical="center"/>
    </xf>
    <xf numFmtId="0" fontId="0" fillId="11" borderId="0" xfId="0" applyFill="1" applyAlignment="1">
      <alignment horizontal="left" vertical="top"/>
    </xf>
    <xf numFmtId="0" fontId="0" fillId="8" borderId="0" xfId="0" applyFill="1" applyAlignment="1">
      <alignment horizontal="left" vertical="top" wrapText="1"/>
    </xf>
    <xf numFmtId="0" fontId="155" fillId="0" borderId="0" xfId="1" applyFont="1" applyAlignment="1">
      <alignment horizontal="right"/>
    </xf>
    <xf numFmtId="0" fontId="51" fillId="0" borderId="0" xfId="1" applyFont="1" applyAlignment="1">
      <alignment horizontal="right"/>
    </xf>
    <xf numFmtId="0" fontId="0" fillId="11" borderId="0" xfId="0" applyFill="1" applyAlignment="1">
      <alignment horizontal="left" vertical="top" wrapText="1"/>
    </xf>
    <xf numFmtId="0" fontId="49" fillId="8" borderId="0" xfId="0" applyFont="1" applyFill="1" applyAlignment="1">
      <alignment horizontal="left" vertical="top"/>
    </xf>
    <xf numFmtId="0" fontId="17" fillId="0" borderId="0" xfId="1" applyFont="1" applyAlignment="1">
      <alignment horizontal="left" vertical="center"/>
    </xf>
    <xf numFmtId="0" fontId="17" fillId="0" borderId="0" xfId="1" applyFont="1" applyAlignment="1">
      <alignment horizontal="right" vertical="center"/>
    </xf>
    <xf numFmtId="182" fontId="12" fillId="0" borderId="0" xfId="1" applyNumberFormat="1" applyFont="1" applyAlignment="1">
      <alignment horizontal="center" vertical="center"/>
    </xf>
    <xf numFmtId="0" fontId="49" fillId="11" borderId="0" xfId="0" applyFont="1" applyFill="1" applyAlignment="1">
      <alignment horizontal="left" vertical="top"/>
    </xf>
    <xf numFmtId="0" fontId="46" fillId="8" borderId="0" xfId="1" applyFont="1" applyFill="1" applyAlignment="1">
      <alignment vertical="top"/>
    </xf>
    <xf numFmtId="0" fontId="49" fillId="0" borderId="0" xfId="1" applyFont="1" applyAlignment="1">
      <alignment horizontal="left" vertical="center"/>
    </xf>
    <xf numFmtId="0" fontId="50" fillId="0" borderId="5" xfId="1" applyFont="1" applyBorder="1" applyAlignment="1">
      <alignment horizontal="center"/>
    </xf>
    <xf numFmtId="0" fontId="46" fillId="11" borderId="0" xfId="1" applyFont="1" applyFill="1" applyAlignment="1">
      <alignment vertical="top"/>
    </xf>
    <xf numFmtId="0" fontId="46" fillId="8" borderId="0" xfId="0" applyFont="1" applyFill="1" applyAlignment="1">
      <alignment horizontal="left" vertical="top"/>
    </xf>
    <xf numFmtId="0" fontId="0" fillId="0" borderId="5" xfId="0" applyBorder="1" applyAlignment="1">
      <alignment horizontal="center"/>
    </xf>
    <xf numFmtId="0" fontId="46" fillId="11" borderId="0" xfId="0" applyFont="1" applyFill="1" applyAlignment="1">
      <alignment horizontal="left" vertical="top"/>
    </xf>
    <xf numFmtId="0" fontId="12" fillId="0" borderId="6" xfId="1" applyFont="1" applyBorder="1" applyAlignment="1">
      <alignment horizontal="left"/>
    </xf>
    <xf numFmtId="0" fontId="12" fillId="0" borderId="0" xfId="1" applyFont="1" applyAlignment="1">
      <alignment horizontal="left"/>
    </xf>
    <xf numFmtId="0" fontId="80" fillId="8" borderId="0" xfId="0" applyFont="1" applyFill="1" applyAlignment="1">
      <alignment horizontal="center" vertical="center"/>
    </xf>
    <xf numFmtId="0" fontId="0" fillId="8" borderId="0" xfId="0" applyFill="1" applyAlignment="1">
      <alignment horizontal="center" vertical="center"/>
    </xf>
    <xf numFmtId="0" fontId="0" fillId="8" borderId="5" xfId="0" applyFill="1" applyBorder="1" applyAlignment="1">
      <alignment horizontal="center" vertical="center"/>
    </xf>
    <xf numFmtId="0" fontId="80" fillId="11" borderId="0" xfId="0" applyFont="1" applyFill="1" applyAlignment="1">
      <alignment horizontal="center" vertical="center"/>
    </xf>
    <xf numFmtId="0" fontId="0" fillId="11" borderId="0" xfId="0" applyFill="1" applyAlignment="1">
      <alignment horizontal="center" vertical="center"/>
    </xf>
    <xf numFmtId="0" fontId="0" fillId="11" borderId="5" xfId="0" applyFill="1" applyBorder="1" applyAlignment="1">
      <alignment horizontal="center" vertical="center"/>
    </xf>
    <xf numFmtId="0" fontId="25" fillId="0" borderId="4" xfId="1" applyFont="1" applyBorder="1" applyAlignment="1">
      <alignment horizontal="center" vertical="center"/>
    </xf>
    <xf numFmtId="0" fontId="25" fillId="0" borderId="3" xfId="1" applyFont="1" applyBorder="1" applyAlignment="1">
      <alignment horizontal="center" vertical="center"/>
    </xf>
    <xf numFmtId="0" fontId="25" fillId="0" borderId="3" xfId="1" applyFont="1" applyBorder="1" applyAlignment="1">
      <alignment horizontal="left" vertical="center"/>
    </xf>
    <xf numFmtId="0" fontId="55" fillId="8" borderId="38" xfId="1" applyFont="1" applyFill="1" applyBorder="1" applyAlignment="1">
      <alignment horizontal="right"/>
    </xf>
    <xf numFmtId="0" fontId="37" fillId="10" borderId="38" xfId="1" applyFont="1" applyFill="1" applyBorder="1" applyAlignment="1">
      <alignment horizontal="center" vertical="center"/>
    </xf>
    <xf numFmtId="0" fontId="37" fillId="10" borderId="4" xfId="1" applyFont="1" applyFill="1" applyBorder="1" applyAlignment="1">
      <alignment horizontal="center" vertical="center"/>
    </xf>
    <xf numFmtId="0" fontId="0" fillId="0" borderId="4" xfId="0" applyBorder="1" applyAlignment="1">
      <alignment horizontal="left" vertical="center" wrapText="1" indent="1"/>
    </xf>
    <xf numFmtId="0" fontId="0" fillId="0" borderId="93" xfId="0" applyBorder="1" applyAlignment="1">
      <alignment horizontal="left" vertical="center" wrapText="1" indent="1"/>
    </xf>
    <xf numFmtId="0" fontId="25" fillId="8" borderId="2" xfId="1" applyFont="1" applyFill="1" applyBorder="1" applyAlignment="1">
      <alignment horizontal="center" vertical="center"/>
    </xf>
    <xf numFmtId="0" fontId="25" fillId="8" borderId="1" xfId="1" applyFont="1" applyFill="1" applyBorder="1" applyAlignment="1">
      <alignment horizontal="center" vertical="center"/>
    </xf>
    <xf numFmtId="0" fontId="25" fillId="8" borderId="1" xfId="1" applyFont="1" applyFill="1" applyBorder="1" applyAlignment="1">
      <alignment horizontal="left" vertical="center"/>
    </xf>
    <xf numFmtId="0" fontId="55" fillId="8" borderId="1" xfId="1" applyFont="1" applyFill="1" applyBorder="1" applyAlignment="1">
      <alignment horizontal="right"/>
    </xf>
    <xf numFmtId="0" fontId="37" fillId="10" borderId="2" xfId="1" applyFont="1" applyFill="1" applyBorder="1" applyAlignment="1">
      <alignment horizontal="center" vertical="center"/>
    </xf>
    <xf numFmtId="0" fontId="12" fillId="11" borderId="1" xfId="0" applyFont="1" applyFill="1" applyBorder="1" applyAlignment="1">
      <alignment vertical="center"/>
    </xf>
    <xf numFmtId="0" fontId="25" fillId="11" borderId="1" xfId="1" applyFont="1" applyFill="1" applyBorder="1" applyAlignment="1">
      <alignment horizontal="left" vertical="center"/>
    </xf>
    <xf numFmtId="0" fontId="55" fillId="11" borderId="27" xfId="1" applyFont="1" applyFill="1" applyBorder="1" applyAlignment="1">
      <alignment horizontal="right"/>
    </xf>
    <xf numFmtId="0" fontId="25" fillId="11" borderId="1" xfId="1" applyFont="1" applyFill="1" applyBorder="1" applyAlignment="1">
      <alignment horizontal="left" vertical="center" wrapText="1"/>
    </xf>
    <xf numFmtId="0" fontId="15" fillId="11" borderId="42" xfId="1" applyFont="1" applyFill="1" applyBorder="1" applyAlignment="1">
      <alignment vertical="center" wrapText="1"/>
    </xf>
    <xf numFmtId="0" fontId="12" fillId="11" borderId="2" xfId="1" applyFont="1" applyFill="1" applyBorder="1" applyAlignment="1">
      <alignment vertical="center" wrapText="1"/>
    </xf>
    <xf numFmtId="0" fontId="12" fillId="11" borderId="90" xfId="1" applyFont="1" applyFill="1" applyBorder="1" applyAlignment="1">
      <alignment vertical="center" wrapText="1"/>
    </xf>
    <xf numFmtId="0" fontId="55" fillId="0" borderId="0" xfId="1" applyFont="1" applyAlignment="1">
      <alignment horizontal="right"/>
    </xf>
    <xf numFmtId="0" fontId="37" fillId="10" borderId="6" xfId="1" applyFont="1" applyFill="1" applyBorder="1" applyAlignment="1">
      <alignment horizontal="center" vertical="center"/>
    </xf>
    <xf numFmtId="0" fontId="55" fillId="0" borderId="5" xfId="1" applyFont="1" applyBorder="1" applyAlignment="1">
      <alignment horizontal="right"/>
    </xf>
    <xf numFmtId="0" fontId="13" fillId="10" borderId="6" xfId="0" applyFont="1" applyFill="1" applyBorder="1" applyAlignment="1">
      <alignment horizontal="left" vertical="center"/>
    </xf>
    <xf numFmtId="0" fontId="70" fillId="0" borderId="6" xfId="0" applyFont="1" applyBorder="1" applyAlignment="1">
      <alignment horizontal="center" vertical="center"/>
    </xf>
    <xf numFmtId="0" fontId="78" fillId="10" borderId="6" xfId="0" applyFont="1" applyFill="1" applyBorder="1" applyAlignment="1">
      <alignment horizontal="center" vertical="center"/>
    </xf>
    <xf numFmtId="0" fontId="70" fillId="0" borderId="0" xfId="0" applyFont="1" applyAlignment="1">
      <alignment horizontal="center" vertical="center"/>
    </xf>
    <xf numFmtId="0" fontId="54" fillId="0" borderId="0" xfId="1" applyFont="1" applyAlignment="1">
      <alignment horizontal="left" vertical="center"/>
    </xf>
    <xf numFmtId="0" fontId="54" fillId="0" borderId="0" xfId="1" applyFont="1" applyAlignment="1">
      <alignment vertical="top" wrapText="1"/>
    </xf>
    <xf numFmtId="0" fontId="74" fillId="10" borderId="0" xfId="1" applyFont="1" applyFill="1" applyAlignment="1">
      <alignment horizontal="center" vertical="center" wrapText="1"/>
    </xf>
    <xf numFmtId="0" fontId="44" fillId="0" borderId="0" xfId="1" applyFont="1" applyAlignment="1">
      <alignment horizontal="left" vertical="center"/>
    </xf>
    <xf numFmtId="0" fontId="0" fillId="8" borderId="5" xfId="0" applyFill="1" applyBorder="1" applyAlignment="1">
      <alignment horizontal="left" vertical="top" wrapText="1"/>
    </xf>
    <xf numFmtId="0" fontId="0" fillId="11" borderId="5" xfId="0" applyFill="1" applyBorder="1" applyAlignment="1">
      <alignment horizontal="left" vertical="top" wrapText="1"/>
    </xf>
    <xf numFmtId="0" fontId="12" fillId="8" borderId="0" xfId="0" applyFont="1" applyFill="1" applyAlignment="1">
      <alignment horizontal="center" vertical="center" wrapText="1"/>
    </xf>
    <xf numFmtId="0" fontId="80" fillId="8" borderId="0" xfId="0" applyFont="1" applyFill="1" applyAlignment="1">
      <alignment horizontal="center" vertical="center" wrapText="1"/>
    </xf>
    <xf numFmtId="0" fontId="24" fillId="0" borderId="0" xfId="1" applyFont="1" applyAlignment="1">
      <alignment horizontal="left" vertical="top" wrapText="1"/>
    </xf>
    <xf numFmtId="0" fontId="12" fillId="11" borderId="0" xfId="0" applyFont="1" applyFill="1" applyAlignment="1">
      <alignment horizontal="center" vertical="center" wrapText="1"/>
    </xf>
    <xf numFmtId="0" fontId="80" fillId="11" borderId="0" xfId="0" applyFont="1" applyFill="1" applyAlignment="1">
      <alignment horizontal="center" vertical="center" wrapText="1"/>
    </xf>
    <xf numFmtId="0" fontId="41" fillId="4" borderId="6" xfId="0" applyFont="1" applyFill="1" applyBorder="1" applyAlignment="1">
      <alignment horizontal="left" vertical="center" wrapText="1" shrinkToFit="1"/>
    </xf>
    <xf numFmtId="0" fontId="41" fillId="4" borderId="7" xfId="0" applyFont="1" applyFill="1" applyBorder="1" applyAlignment="1">
      <alignment horizontal="left" vertical="center" wrapText="1" shrinkToFit="1"/>
    </xf>
    <xf numFmtId="0" fontId="63" fillId="0" borderId="0" xfId="1" applyFont="1" applyAlignment="1">
      <alignment horizontal="left" vertical="center"/>
    </xf>
    <xf numFmtId="0" fontId="63" fillId="0" borderId="0" xfId="0" applyFont="1" applyAlignment="1">
      <alignment horizontal="left" vertical="center"/>
    </xf>
    <xf numFmtId="0" fontId="67" fillId="0" borderId="0" xfId="1" applyFont="1" applyAlignment="1">
      <alignment horizontal="left" vertical="center"/>
    </xf>
    <xf numFmtId="0" fontId="73" fillId="10" borderId="0" xfId="1" applyFont="1" applyFill="1" applyAlignment="1">
      <alignment horizontal="center" vertical="center" wrapText="1"/>
    </xf>
    <xf numFmtId="0" fontId="45" fillId="8" borderId="0" xfId="0" applyFont="1" applyFill="1" applyAlignment="1">
      <alignment horizontal="center" vertical="center"/>
    </xf>
    <xf numFmtId="0" fontId="45" fillId="11" borderId="0" xfId="0" applyFont="1" applyFill="1" applyAlignment="1">
      <alignment horizontal="center" vertical="center"/>
    </xf>
    <xf numFmtId="0" fontId="40" fillId="10" borderId="6" xfId="1" applyFont="1" applyFill="1" applyBorder="1" applyAlignment="1">
      <alignment horizontal="center" vertical="center"/>
    </xf>
    <xf numFmtId="0" fontId="86" fillId="8" borderId="8" xfId="0" applyFont="1" applyFill="1" applyBorder="1" applyAlignment="1">
      <alignment horizontal="center" vertical="center"/>
    </xf>
    <xf numFmtId="0" fontId="0" fillId="8" borderId="9" xfId="0" applyFill="1" applyBorder="1" applyAlignment="1">
      <alignment horizontal="center" vertical="center"/>
    </xf>
    <xf numFmtId="0" fontId="25" fillId="0" borderId="10" xfId="1" applyFont="1" applyBorder="1" applyAlignment="1">
      <alignment horizontal="center" vertical="center"/>
    </xf>
    <xf numFmtId="0" fontId="25" fillId="0" borderId="8" xfId="1" applyFont="1" applyBorder="1" applyAlignment="1">
      <alignment horizontal="center" vertical="center"/>
    </xf>
    <xf numFmtId="0" fontId="25" fillId="0" borderId="8" xfId="1" applyFont="1" applyBorder="1" applyAlignment="1">
      <alignment horizontal="left" vertical="center"/>
    </xf>
    <xf numFmtId="0" fontId="73" fillId="10" borderId="10" xfId="1" applyFont="1" applyFill="1" applyBorder="1" applyAlignment="1">
      <alignment horizontal="center" vertical="center"/>
    </xf>
    <xf numFmtId="0" fontId="86" fillId="11" borderId="8" xfId="0" applyFont="1" applyFill="1" applyBorder="1" applyAlignment="1">
      <alignment horizontal="center" vertical="center"/>
    </xf>
    <xf numFmtId="0" fontId="0" fillId="11" borderId="9" xfId="0" applyFill="1" applyBorder="1" applyAlignment="1">
      <alignment horizontal="center" vertical="center"/>
    </xf>
    <xf numFmtId="0" fontId="22" fillId="0" borderId="10" xfId="1" applyFont="1" applyBorder="1" applyAlignment="1">
      <alignment horizontal="left" vertical="center" wrapText="1"/>
    </xf>
    <xf numFmtId="0" fontId="22" fillId="0" borderId="11" xfId="1" applyFont="1" applyBorder="1" applyAlignment="1">
      <alignment horizontal="left" vertical="center" wrapText="1"/>
    </xf>
    <xf numFmtId="0" fontId="13" fillId="8" borderId="12" xfId="0" applyFont="1" applyFill="1" applyBorder="1" applyAlignment="1">
      <alignment horizontal="left" vertical="center"/>
    </xf>
    <xf numFmtId="0" fontId="25" fillId="8" borderId="12" xfId="1" applyFont="1" applyFill="1" applyBorder="1" applyAlignment="1">
      <alignment horizontal="left" vertical="center"/>
    </xf>
    <xf numFmtId="0" fontId="25" fillId="8" borderId="12" xfId="1" applyFont="1" applyFill="1" applyBorder="1">
      <alignment vertical="center"/>
    </xf>
    <xf numFmtId="0" fontId="25" fillId="8" borderId="13" xfId="1" applyFont="1" applyFill="1" applyBorder="1">
      <alignment vertical="center"/>
    </xf>
    <xf numFmtId="0" fontId="73" fillId="10" borderId="12" xfId="1" applyFont="1" applyFill="1" applyBorder="1" applyAlignment="1">
      <alignment horizontal="center" vertical="center"/>
    </xf>
    <xf numFmtId="0" fontId="13" fillId="11" borderId="12" xfId="0" applyFont="1" applyFill="1" applyBorder="1" applyAlignment="1">
      <alignment horizontal="left" vertical="center"/>
    </xf>
    <xf numFmtId="0" fontId="25" fillId="11" borderId="12" xfId="1" applyFont="1" applyFill="1" applyBorder="1">
      <alignment vertical="center"/>
    </xf>
    <xf numFmtId="0" fontId="25" fillId="11" borderId="13" xfId="1" applyFont="1" applyFill="1" applyBorder="1">
      <alignment vertical="center"/>
    </xf>
    <xf numFmtId="0" fontId="45" fillId="11" borderId="18" xfId="1" applyFont="1" applyFill="1" applyBorder="1" applyAlignment="1">
      <alignment horizontal="center" vertical="center" wrapText="1"/>
    </xf>
    <xf numFmtId="0" fontId="39" fillId="11" borderId="0" xfId="1" applyFont="1" applyFill="1" applyAlignment="1">
      <alignment horizontal="center" vertical="center" wrapText="1"/>
    </xf>
    <xf numFmtId="0" fontId="26" fillId="0" borderId="0" xfId="0" applyFont="1" applyAlignment="1">
      <alignment horizontal="center" vertical="center"/>
    </xf>
    <xf numFmtId="0" fontId="26" fillId="0" borderId="0" xfId="1" applyFont="1" applyAlignment="1">
      <alignment horizontal="center" vertical="center"/>
    </xf>
    <xf numFmtId="0" fontId="25" fillId="4" borderId="5" xfId="1" applyFont="1" applyFill="1" applyBorder="1">
      <alignment vertical="center"/>
    </xf>
    <xf numFmtId="0" fontId="73" fillId="10" borderId="0" xfId="1" applyFont="1" applyFill="1" applyAlignment="1">
      <alignment horizontal="center" vertical="center"/>
    </xf>
    <xf numFmtId="0" fontId="26" fillId="4" borderId="6" xfId="0" applyFont="1" applyFill="1" applyBorder="1" applyAlignment="1">
      <alignment horizontal="center" vertical="center"/>
    </xf>
    <xf numFmtId="0" fontId="26" fillId="4" borderId="0" xfId="0" applyFont="1" applyFill="1" applyAlignment="1">
      <alignment horizontal="center" vertical="center"/>
    </xf>
    <xf numFmtId="0" fontId="25" fillId="0" borderId="5" xfId="1" applyFont="1" applyBorder="1">
      <alignment vertical="center"/>
    </xf>
    <xf numFmtId="0" fontId="13" fillId="0" borderId="0" xfId="1" applyFont="1" applyAlignment="1">
      <alignment horizontal="right" vertical="center"/>
    </xf>
    <xf numFmtId="0" fontId="13" fillId="0" borderId="0" xfId="1" applyFont="1" applyAlignment="1">
      <alignment horizontal="left" vertical="center"/>
    </xf>
    <xf numFmtId="0" fontId="12" fillId="4" borderId="5" xfId="1" applyFont="1" applyFill="1" applyBorder="1">
      <alignment vertical="center"/>
    </xf>
    <xf numFmtId="0" fontId="40" fillId="10" borderId="0" xfId="1" applyFont="1" applyFill="1" applyAlignment="1">
      <alignment horizontal="center" vertical="center"/>
    </xf>
    <xf numFmtId="0" fontId="25" fillId="4" borderId="0" xfId="1" applyFont="1" applyFill="1" applyAlignment="1">
      <alignment horizontal="left" vertical="center"/>
    </xf>
    <xf numFmtId="0" fontId="36" fillId="8" borderId="0" xfId="0" applyFont="1" applyFill="1" applyAlignment="1">
      <alignment horizontal="left" vertical="top" wrapText="1"/>
    </xf>
    <xf numFmtId="0" fontId="36" fillId="11" borderId="55" xfId="0" applyFont="1" applyFill="1" applyBorder="1" applyAlignment="1">
      <alignment horizontal="left" vertical="top" wrapText="1"/>
    </xf>
    <xf numFmtId="0" fontId="86" fillId="8" borderId="0" xfId="0" applyFont="1" applyFill="1"/>
    <xf numFmtId="0" fontId="86" fillId="8" borderId="5" xfId="0" applyFont="1" applyFill="1" applyBorder="1"/>
    <xf numFmtId="0" fontId="86" fillId="11" borderId="55" xfId="0" applyFont="1" applyFill="1" applyBorder="1"/>
    <xf numFmtId="0" fontId="86" fillId="11" borderId="5" xfId="0" applyFont="1" applyFill="1" applyBorder="1"/>
    <xf numFmtId="0" fontId="25" fillId="4" borderId="0" xfId="1" applyFont="1" applyFill="1" applyAlignment="1">
      <alignment horizontal="center" vertical="center"/>
    </xf>
    <xf numFmtId="0" fontId="46" fillId="11" borderId="55" xfId="0" applyFont="1" applyFill="1" applyBorder="1" applyAlignment="1">
      <alignment horizontal="left" vertical="top"/>
    </xf>
    <xf numFmtId="0" fontId="37" fillId="10" borderId="0" xfId="1" applyFont="1" applyFill="1" applyAlignment="1">
      <alignment horizontal="center" vertical="center"/>
    </xf>
    <xf numFmtId="0" fontId="25" fillId="4" borderId="6" xfId="1" applyFont="1" applyFill="1" applyBorder="1" applyAlignment="1">
      <alignment horizontal="center" vertical="center"/>
    </xf>
    <xf numFmtId="0" fontId="12" fillId="4" borderId="0" xfId="0" applyFont="1" applyFill="1"/>
    <xf numFmtId="0" fontId="35" fillId="8" borderId="3" xfId="1" applyFont="1" applyFill="1" applyBorder="1" applyAlignment="1">
      <alignment horizontal="left" vertical="top" wrapText="1"/>
    </xf>
    <xf numFmtId="0" fontId="35" fillId="8" borderId="95" xfId="1" applyFont="1" applyFill="1" applyBorder="1" applyAlignment="1">
      <alignment horizontal="left" vertical="top" wrapText="1"/>
    </xf>
    <xf numFmtId="0" fontId="25" fillId="4" borderId="4" xfId="1" applyFont="1" applyFill="1" applyBorder="1" applyAlignment="1">
      <alignment horizontal="center" vertical="center"/>
    </xf>
    <xf numFmtId="0" fontId="25" fillId="4" borderId="3" xfId="1" applyFont="1" applyFill="1" applyBorder="1" applyAlignment="1">
      <alignment horizontal="center" vertical="center"/>
    </xf>
    <xf numFmtId="0" fontId="25" fillId="4" borderId="3" xfId="1" applyFont="1" applyFill="1" applyBorder="1" applyAlignment="1">
      <alignment horizontal="left" vertical="center"/>
    </xf>
    <xf numFmtId="0" fontId="25" fillId="4" borderId="3" xfId="1" applyFont="1" applyFill="1" applyBorder="1">
      <alignment vertical="center"/>
    </xf>
    <xf numFmtId="0" fontId="37" fillId="10" borderId="3" xfId="1" applyFont="1" applyFill="1" applyBorder="1" applyAlignment="1">
      <alignment horizontal="center" vertical="center"/>
    </xf>
    <xf numFmtId="0" fontId="35" fillId="11" borderId="99" xfId="1" applyFont="1" applyFill="1" applyBorder="1" applyAlignment="1">
      <alignment horizontal="left" vertical="top" wrapText="1"/>
    </xf>
    <xf numFmtId="0" fontId="35" fillId="11" borderId="3" xfId="1" applyFont="1" applyFill="1" applyBorder="1" applyAlignment="1">
      <alignment horizontal="left" vertical="top" wrapText="1"/>
    </xf>
    <xf numFmtId="0" fontId="35" fillId="11" borderId="95" xfId="1" applyFont="1" applyFill="1" applyBorder="1" applyAlignment="1">
      <alignment horizontal="left" vertical="top" wrapText="1"/>
    </xf>
    <xf numFmtId="0" fontId="39" fillId="4" borderId="3" xfId="1" applyFont="1" applyFill="1" applyBorder="1" applyAlignment="1">
      <alignment horizontal="center" vertical="center" wrapText="1"/>
    </xf>
    <xf numFmtId="0" fontId="22" fillId="4" borderId="93" xfId="1" applyFont="1" applyFill="1" applyBorder="1" applyAlignment="1">
      <alignment horizontal="left" vertical="center" wrapText="1"/>
    </xf>
    <xf numFmtId="0" fontId="0" fillId="8" borderId="1" xfId="0" applyFill="1" applyBorder="1"/>
    <xf numFmtId="0" fontId="0" fillId="8" borderId="27" xfId="0" applyFill="1" applyBorder="1"/>
    <xf numFmtId="0" fontId="0" fillId="11" borderId="1" xfId="0" applyFill="1" applyBorder="1"/>
    <xf numFmtId="0" fontId="0" fillId="11" borderId="27" xfId="0" applyFill="1" applyBorder="1"/>
    <xf numFmtId="0" fontId="0" fillId="10" borderId="2" xfId="0" applyFill="1" applyBorder="1"/>
    <xf numFmtId="0" fontId="0" fillId="11" borderId="2" xfId="0" applyFill="1" applyBorder="1"/>
    <xf numFmtId="0" fontId="87" fillId="11" borderId="42" xfId="0" applyFont="1" applyFill="1" applyBorder="1"/>
    <xf numFmtId="0" fontId="0" fillId="11" borderId="90" xfId="0" applyFill="1" applyBorder="1"/>
    <xf numFmtId="0" fontId="89" fillId="8" borderId="0" xfId="0" applyFont="1" applyFill="1" applyAlignment="1">
      <alignment horizontal="left" vertical="top" wrapText="1"/>
    </xf>
    <xf numFmtId="0" fontId="89" fillId="8" borderId="5" xfId="0" applyFont="1" applyFill="1" applyBorder="1" applyAlignment="1">
      <alignment horizontal="left" vertical="top" wrapText="1"/>
    </xf>
    <xf numFmtId="0" fontId="89" fillId="11" borderId="0" xfId="0" applyFont="1" applyFill="1" applyAlignment="1">
      <alignment horizontal="left" vertical="top" wrapText="1"/>
    </xf>
    <xf numFmtId="0" fontId="89" fillId="11" borderId="5" xfId="0" applyFont="1" applyFill="1" applyBorder="1" applyAlignment="1">
      <alignment horizontal="left" vertical="top" wrapText="1"/>
    </xf>
    <xf numFmtId="0" fontId="44" fillId="0" borderId="0" xfId="0" applyFont="1" applyAlignment="1">
      <alignment vertical="center"/>
    </xf>
    <xf numFmtId="0" fontId="11" fillId="0" borderId="0" xfId="1" applyFont="1" applyAlignment="1">
      <alignment horizontal="left" vertical="top" wrapText="1"/>
    </xf>
    <xf numFmtId="0" fontId="77" fillId="10" borderId="0" xfId="0" applyFont="1" applyFill="1" applyAlignment="1">
      <alignment horizontal="center" vertical="center"/>
    </xf>
    <xf numFmtId="0" fontId="12" fillId="0" borderId="0" xfId="1" applyFont="1" applyAlignment="1">
      <alignment horizontal="right" vertical="center"/>
    </xf>
    <xf numFmtId="0" fontId="12" fillId="8" borderId="0" xfId="1" applyFont="1" applyFill="1" applyAlignment="1">
      <alignment vertical="center" wrapText="1"/>
    </xf>
    <xf numFmtId="0" fontId="12" fillId="11" borderId="0" xfId="1" applyFont="1" applyFill="1" applyAlignment="1">
      <alignment vertical="center" wrapText="1"/>
    </xf>
    <xf numFmtId="0" fontId="12" fillId="8" borderId="0" xfId="1" applyFont="1" applyFill="1" applyAlignment="1">
      <alignment vertical="top"/>
    </xf>
    <xf numFmtId="0" fontId="12" fillId="11" borderId="0" xfId="1" applyFont="1" applyFill="1" applyAlignment="1">
      <alignment vertical="top"/>
    </xf>
    <xf numFmtId="0" fontId="79" fillId="10" borderId="0" xfId="0" applyFont="1" applyFill="1" applyAlignment="1">
      <alignment horizontal="center" vertical="center"/>
    </xf>
    <xf numFmtId="0" fontId="79" fillId="10" borderId="6" xfId="0" applyFont="1" applyFill="1" applyBorder="1" applyAlignment="1">
      <alignment horizontal="center" vertical="center"/>
    </xf>
    <xf numFmtId="0" fontId="73" fillId="10" borderId="6" xfId="1" applyFont="1" applyFill="1" applyBorder="1" applyAlignment="1">
      <alignment horizontal="center" vertical="center" shrinkToFit="1"/>
    </xf>
    <xf numFmtId="0" fontId="35" fillId="8" borderId="8" xfId="1" applyFont="1" applyFill="1" applyBorder="1" applyAlignment="1">
      <alignment horizontal="left" vertical="top" wrapText="1"/>
    </xf>
    <xf numFmtId="0" fontId="37" fillId="10" borderId="10" xfId="1" applyFont="1" applyFill="1" applyBorder="1" applyAlignment="1">
      <alignment horizontal="center" vertical="center"/>
    </xf>
    <xf numFmtId="0" fontId="35" fillId="11" borderId="8" xfId="1" applyFont="1" applyFill="1" applyBorder="1" applyAlignment="1">
      <alignment horizontal="left" vertical="top" wrapText="1"/>
    </xf>
    <xf numFmtId="0" fontId="25" fillId="8" borderId="0" xfId="1" applyFont="1" applyFill="1" applyAlignment="1">
      <alignment horizontal="center" vertical="center"/>
    </xf>
    <xf numFmtId="0" fontId="25" fillId="8" borderId="0" xfId="1" applyFont="1" applyFill="1" applyAlignment="1">
      <alignment horizontal="left" vertical="center"/>
    </xf>
    <xf numFmtId="0" fontId="55" fillId="8" borderId="13" xfId="1" applyFont="1" applyFill="1" applyBorder="1" applyAlignment="1">
      <alignment horizontal="right"/>
    </xf>
    <xf numFmtId="0" fontId="12" fillId="11" borderId="0" xfId="0" applyFont="1" applyFill="1" applyAlignment="1">
      <alignment vertical="center"/>
    </xf>
    <xf numFmtId="0" fontId="25" fillId="11" borderId="0" xfId="1" applyFont="1" applyFill="1" applyAlignment="1">
      <alignment horizontal="left" vertical="center"/>
    </xf>
    <xf numFmtId="0" fontId="55" fillId="11" borderId="5" xfId="1" applyFont="1" applyFill="1" applyBorder="1" applyAlignment="1">
      <alignment horizontal="right"/>
    </xf>
    <xf numFmtId="0" fontId="45" fillId="11" borderId="0" xfId="0" applyFont="1" applyFill="1" applyAlignment="1">
      <alignment horizontal="center" vertical="center" shrinkToFit="1"/>
    </xf>
    <xf numFmtId="0" fontId="104" fillId="11" borderId="0" xfId="1" applyFont="1" applyFill="1" applyAlignment="1">
      <alignment horizontal="center" vertical="center" wrapText="1"/>
    </xf>
    <xf numFmtId="0" fontId="22" fillId="11" borderId="0" xfId="1" applyFont="1" applyFill="1" applyAlignment="1">
      <alignment horizontal="left" vertical="center" wrapText="1"/>
    </xf>
    <xf numFmtId="0" fontId="22" fillId="11" borderId="7" xfId="1" applyFont="1" applyFill="1" applyBorder="1" applyAlignment="1">
      <alignment horizontal="left" vertical="center" wrapText="1"/>
    </xf>
    <xf numFmtId="0" fontId="44" fillId="0" borderId="0" xfId="1" applyFont="1" applyAlignment="1">
      <alignment horizontal="right" vertical="center"/>
    </xf>
    <xf numFmtId="0" fontId="57" fillId="0" borderId="0" xfId="0" applyFont="1" applyAlignment="1">
      <alignment horizontal="left" vertical="center" indent="1"/>
    </xf>
    <xf numFmtId="0" fontId="44" fillId="0" borderId="0" xfId="1" applyFont="1" applyAlignment="1"/>
    <xf numFmtId="0" fontId="12" fillId="8" borderId="0" xfId="1" applyFont="1" applyFill="1">
      <alignment vertical="center"/>
    </xf>
    <xf numFmtId="0" fontId="12" fillId="11" borderId="0" xfId="1" applyFont="1" applyFill="1">
      <alignment vertical="center"/>
    </xf>
    <xf numFmtId="0" fontId="73" fillId="10" borderId="0" xfId="1" applyFont="1" applyFill="1" applyAlignment="1">
      <alignment horizontal="center" vertical="center" shrinkToFit="1"/>
    </xf>
    <xf numFmtId="0" fontId="45" fillId="8" borderId="8" xfId="0" applyFont="1" applyFill="1" applyBorder="1" applyAlignment="1">
      <alignment horizontal="center" vertical="center"/>
    </xf>
    <xf numFmtId="0" fontId="12" fillId="8" borderId="8" xfId="1" applyFont="1" applyFill="1" applyBorder="1" applyAlignment="1">
      <alignment vertical="top"/>
    </xf>
    <xf numFmtId="0" fontId="0" fillId="8" borderId="8" xfId="0" applyFill="1" applyBorder="1" applyAlignment="1">
      <alignment horizontal="left" vertical="top" wrapText="1"/>
    </xf>
    <xf numFmtId="0" fontId="35" fillId="8" borderId="9" xfId="1" applyFont="1" applyFill="1" applyBorder="1" applyAlignment="1">
      <alignment horizontal="left" vertical="top" wrapText="1"/>
    </xf>
    <xf numFmtId="0" fontId="45" fillId="0" borderId="8" xfId="0" applyFont="1" applyBorder="1" applyAlignment="1">
      <alignment horizontal="center" vertical="center"/>
    </xf>
    <xf numFmtId="0" fontId="45" fillId="11" borderId="8" xfId="0" applyFont="1" applyFill="1" applyBorder="1" applyAlignment="1">
      <alignment horizontal="center" vertical="center"/>
    </xf>
    <xf numFmtId="0" fontId="12" fillId="11" borderId="8" xfId="1" applyFont="1" applyFill="1" applyBorder="1" applyAlignment="1">
      <alignment vertical="top"/>
    </xf>
    <xf numFmtId="0" fontId="0" fillId="11" borderId="8" xfId="0" applyFill="1" applyBorder="1" applyAlignment="1">
      <alignment horizontal="left" vertical="top" wrapText="1"/>
    </xf>
    <xf numFmtId="0" fontId="35" fillId="11" borderId="9" xfId="1" applyFont="1" applyFill="1" applyBorder="1" applyAlignment="1">
      <alignment horizontal="left" vertical="top" wrapText="1"/>
    </xf>
    <xf numFmtId="0" fontId="45" fillId="8" borderId="14" xfId="0" applyFont="1" applyFill="1" applyBorder="1" applyAlignment="1">
      <alignment horizontal="center" vertical="center"/>
    </xf>
    <xf numFmtId="0" fontId="45" fillId="8" borderId="12" xfId="0" applyFont="1" applyFill="1" applyBorder="1" applyAlignment="1">
      <alignment horizontal="center" vertical="center"/>
    </xf>
    <xf numFmtId="0" fontId="55" fillId="11" borderId="13" xfId="1" applyFont="1" applyFill="1" applyBorder="1" applyAlignment="1">
      <alignment horizontal="right"/>
    </xf>
    <xf numFmtId="0" fontId="15" fillId="11" borderId="18" xfId="1" applyFont="1" applyFill="1" applyBorder="1" applyAlignment="1">
      <alignment horizontal="center" vertical="center" wrapText="1"/>
    </xf>
    <xf numFmtId="0" fontId="104" fillId="11" borderId="18" xfId="1" applyFont="1" applyFill="1" applyBorder="1" applyAlignment="1">
      <alignment horizontal="center" vertical="center" wrapText="1"/>
    </xf>
    <xf numFmtId="0" fontId="59" fillId="0" borderId="6" xfId="0" applyFont="1" applyBorder="1" applyAlignment="1">
      <alignment horizontal="center" vertical="center"/>
    </xf>
    <xf numFmtId="0" fontId="59" fillId="0" borderId="0" xfId="0" applyFont="1" applyAlignment="1">
      <alignment horizontal="center" vertical="center"/>
    </xf>
    <xf numFmtId="0" fontId="60" fillId="8" borderId="0" xfId="1" applyFont="1" applyFill="1" applyAlignment="1">
      <alignment horizontal="left" vertical="top"/>
    </xf>
    <xf numFmtId="0" fontId="60" fillId="11" borderId="0" xfId="1" applyFont="1" applyFill="1" applyAlignment="1">
      <alignment horizontal="left" vertical="top"/>
    </xf>
    <xf numFmtId="0" fontId="45" fillId="0" borderId="10" xfId="0" applyFont="1" applyBorder="1" applyAlignment="1">
      <alignment horizontal="center" vertical="center"/>
    </xf>
    <xf numFmtId="0" fontId="12" fillId="0" borderId="6" xfId="1" applyFont="1" applyBorder="1" applyAlignment="1">
      <alignment vertical="center" wrapText="1"/>
    </xf>
    <xf numFmtId="0" fontId="12" fillId="0" borderId="7" xfId="1" applyFont="1" applyBorder="1" applyAlignment="1">
      <alignment vertical="center" wrapText="1"/>
    </xf>
    <xf numFmtId="0" fontId="12" fillId="11" borderId="14" xfId="1" applyFont="1" applyFill="1" applyBorder="1" applyAlignment="1">
      <alignment vertical="center" wrapText="1"/>
    </xf>
    <xf numFmtId="0" fontId="12" fillId="11" borderId="15" xfId="1" applyFont="1" applyFill="1" applyBorder="1" applyAlignment="1">
      <alignment vertical="center" wrapText="1"/>
    </xf>
    <xf numFmtId="0" fontId="24" fillId="0" borderId="0" xfId="1" applyFont="1" applyAlignment="1">
      <alignment horizontal="left" vertical="center"/>
    </xf>
    <xf numFmtId="0" fontId="24" fillId="0" borderId="6" xfId="1" applyFont="1" applyBorder="1" applyAlignment="1">
      <alignment horizontal="left" vertical="center"/>
    </xf>
    <xf numFmtId="0" fontId="44" fillId="0" borderId="0" xfId="1" applyFont="1" applyAlignment="1">
      <alignment horizontal="left" vertical="top" wrapText="1"/>
    </xf>
    <xf numFmtId="0" fontId="17" fillId="0" borderId="0" xfId="1" applyFont="1" applyAlignment="1">
      <alignment vertical="center" wrapText="1"/>
    </xf>
    <xf numFmtId="0" fontId="68" fillId="0" borderId="0" xfId="1" applyFont="1" applyAlignment="1">
      <alignment horizontal="left" vertical="top" wrapText="1"/>
    </xf>
    <xf numFmtId="0" fontId="44" fillId="0" borderId="0" xfId="0" applyFont="1" applyAlignment="1">
      <alignment horizontal="left" vertical="center"/>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xf>
    <xf numFmtId="0" fontId="50" fillId="11" borderId="18" xfId="1" applyFont="1" applyFill="1" applyBorder="1" applyAlignment="1">
      <alignment horizontal="center" shrinkToFit="1"/>
    </xf>
    <xf numFmtId="0" fontId="55" fillId="11" borderId="20" xfId="1" applyFont="1" applyFill="1" applyBorder="1" applyAlignment="1">
      <alignment horizontal="right"/>
    </xf>
    <xf numFmtId="0" fontId="12" fillId="14" borderId="44" xfId="1" applyFont="1" applyFill="1" applyBorder="1">
      <alignment vertical="center"/>
    </xf>
    <xf numFmtId="0" fontId="12" fillId="0" borderId="10" xfId="1" applyFont="1" applyBorder="1" applyAlignment="1">
      <alignment horizontal="center" vertical="center" wrapText="1"/>
    </xf>
    <xf numFmtId="0" fontId="12" fillId="0" borderId="11" xfId="1" applyFont="1" applyBorder="1" applyAlignment="1">
      <alignment horizontal="center" vertical="center" wrapText="1"/>
    </xf>
    <xf numFmtId="0" fontId="45" fillId="8" borderId="6" xfId="0" applyFont="1" applyFill="1" applyBorder="1" applyAlignment="1">
      <alignment horizontal="center" vertical="center"/>
    </xf>
    <xf numFmtId="0" fontId="12" fillId="11" borderId="14" xfId="1" applyFont="1" applyFill="1" applyBorder="1" applyAlignment="1">
      <alignment horizontal="center" vertical="center" wrapText="1"/>
    </xf>
    <xf numFmtId="0" fontId="12" fillId="11" borderId="15" xfId="1" applyFont="1" applyFill="1" applyBorder="1" applyAlignment="1">
      <alignment horizontal="center" vertical="center" wrapText="1"/>
    </xf>
    <xf numFmtId="0" fontId="12" fillId="0" borderId="64" xfId="1" applyFont="1" applyBorder="1">
      <alignment vertical="center"/>
    </xf>
    <xf numFmtId="0" fontId="11" fillId="0" borderId="64" xfId="1" applyFont="1" applyBorder="1" applyAlignment="1">
      <alignment horizontal="left" vertical="top"/>
    </xf>
    <xf numFmtId="0" fontId="35" fillId="0" borderId="64" xfId="1" applyFont="1" applyBorder="1" applyAlignment="1">
      <alignment horizontal="left" vertical="top" wrapText="1"/>
    </xf>
    <xf numFmtId="0" fontId="35" fillId="0" borderId="65" xfId="1" applyFont="1" applyBorder="1" applyAlignment="1">
      <alignment horizontal="left" vertical="top" wrapText="1"/>
    </xf>
    <xf numFmtId="0" fontId="85" fillId="0" borderId="0" xfId="1" applyFont="1" applyAlignment="1">
      <alignment horizontal="right" vertical="center"/>
    </xf>
    <xf numFmtId="0" fontId="45" fillId="0" borderId="0" xfId="0" applyFont="1" applyAlignment="1">
      <alignment horizontal="center"/>
    </xf>
    <xf numFmtId="0" fontId="45" fillId="0" borderId="4" xfId="0" applyFont="1" applyBorder="1" applyAlignment="1">
      <alignment horizontal="center" vertical="center"/>
    </xf>
    <xf numFmtId="0" fontId="45" fillId="0" borderId="30" xfId="0" applyFont="1" applyBorder="1" applyAlignment="1">
      <alignment horizontal="center" vertical="center"/>
    </xf>
    <xf numFmtId="0" fontId="25" fillId="0" borderId="30" xfId="1" applyFont="1" applyBorder="1" applyAlignment="1">
      <alignment horizontal="left" vertical="center"/>
    </xf>
    <xf numFmtId="0" fontId="55" fillId="11" borderId="38" xfId="1" applyFont="1" applyFill="1" applyBorder="1" applyAlignment="1">
      <alignment horizontal="right"/>
    </xf>
    <xf numFmtId="0" fontId="45" fillId="0" borderId="3" xfId="0" applyFont="1" applyBorder="1" applyAlignment="1">
      <alignment horizontal="center" vertical="center"/>
    </xf>
    <xf numFmtId="0" fontId="12" fillId="0" borderId="4" xfId="1" applyFont="1" applyBorder="1" applyAlignment="1">
      <alignment horizontal="center" vertical="center" wrapText="1"/>
    </xf>
    <xf numFmtId="0" fontId="12" fillId="0" borderId="93" xfId="1" applyFont="1" applyBorder="1" applyAlignment="1">
      <alignment horizontal="center" vertical="center" wrapText="1"/>
    </xf>
    <xf numFmtId="0" fontId="119" fillId="21" borderId="22" xfId="1" applyFont="1" applyFill="1" applyBorder="1" applyAlignment="1">
      <alignment horizontal="center" vertical="center" textRotation="255" wrapText="1" shrinkToFit="1"/>
    </xf>
    <xf numFmtId="0" fontId="55" fillId="8" borderId="5" xfId="1" applyFont="1" applyFill="1" applyBorder="1" applyAlignment="1">
      <alignment horizontal="right"/>
    </xf>
    <xf numFmtId="0" fontId="37" fillId="10" borderId="19" xfId="1" applyFont="1" applyFill="1" applyBorder="1" applyAlignment="1">
      <alignment horizontal="center" vertical="center"/>
    </xf>
    <xf numFmtId="0" fontId="25" fillId="11" borderId="0" xfId="1" applyFont="1" applyFill="1" applyAlignment="1">
      <alignment horizontal="left" vertical="center" wrapText="1"/>
    </xf>
    <xf numFmtId="0" fontId="45" fillId="11" borderId="5" xfId="1" applyFont="1" applyFill="1" applyBorder="1" applyAlignment="1">
      <alignment horizontal="center" vertical="center" wrapText="1"/>
    </xf>
    <xf numFmtId="0" fontId="45" fillId="11" borderId="19" xfId="1" applyFont="1" applyFill="1" applyBorder="1" applyAlignment="1">
      <alignment horizontal="center" vertical="center" wrapText="1"/>
    </xf>
    <xf numFmtId="0" fontId="104" fillId="11" borderId="19" xfId="1" applyFont="1" applyFill="1" applyBorder="1" applyAlignment="1">
      <alignment horizontal="center" vertical="center" wrapText="1"/>
    </xf>
    <xf numFmtId="0" fontId="12" fillId="11" borderId="6" xfId="1" applyFont="1" applyFill="1" applyBorder="1" applyAlignment="1">
      <alignment horizontal="center" vertical="center" wrapText="1"/>
    </xf>
    <xf numFmtId="0" fontId="12" fillId="11" borderId="7" xfId="1" applyFont="1" applyFill="1" applyBorder="1" applyAlignment="1">
      <alignment horizontal="center" vertical="center" wrapText="1"/>
    </xf>
    <xf numFmtId="0" fontId="120" fillId="21" borderId="22" xfId="1" applyFont="1" applyFill="1" applyBorder="1" applyAlignment="1">
      <alignment horizontal="center" vertical="center" textRotation="255" wrapText="1" shrinkToFit="1"/>
    </xf>
    <xf numFmtId="0" fontId="25" fillId="0" borderId="64" xfId="1" applyFont="1" applyBorder="1" applyAlignment="1">
      <alignment horizontal="left" vertical="center"/>
    </xf>
    <xf numFmtId="0" fontId="44" fillId="0" borderId="0" xfId="1" applyFont="1" applyAlignment="1">
      <alignment horizontal="left"/>
    </xf>
    <xf numFmtId="0" fontId="72" fillId="10" borderId="0" xfId="1" applyFont="1" applyFill="1" applyAlignment="1">
      <alignment horizontal="center" vertical="center" wrapText="1"/>
    </xf>
    <xf numFmtId="0" fontId="72" fillId="10" borderId="6" xfId="1" applyFont="1" applyFill="1" applyBorder="1" applyAlignment="1">
      <alignment horizontal="center" vertical="center" wrapText="1"/>
    </xf>
    <xf numFmtId="0" fontId="41" fillId="0" borderId="6" xfId="1" applyFont="1" applyBorder="1" applyAlignment="1">
      <alignment horizontal="left" vertical="center" wrapText="1"/>
    </xf>
    <xf numFmtId="0" fontId="41" fillId="0" borderId="7" xfId="1" applyFont="1" applyBorder="1" applyAlignment="1">
      <alignment horizontal="left" vertical="center" wrapText="1"/>
    </xf>
    <xf numFmtId="0" fontId="0" fillId="8" borderId="5" xfId="0" applyFill="1" applyBorder="1" applyAlignment="1">
      <alignment horizontal="left" vertical="top"/>
    </xf>
    <xf numFmtId="0" fontId="0" fillId="11" borderId="5" xfId="0" applyFill="1" applyBorder="1" applyAlignment="1">
      <alignment horizontal="left" vertical="top"/>
    </xf>
    <xf numFmtId="0" fontId="45" fillId="0" borderId="12" xfId="0" applyFont="1" applyBorder="1" applyAlignment="1">
      <alignment horizontal="center" vertical="center"/>
    </xf>
    <xf numFmtId="0" fontId="25" fillId="0" borderId="12" xfId="1" applyFont="1" applyBorder="1" applyAlignment="1">
      <alignment horizontal="left" vertical="center"/>
    </xf>
    <xf numFmtId="0" fontId="55" fillId="11" borderId="19" xfId="1" applyFont="1" applyFill="1" applyBorder="1" applyAlignment="1">
      <alignment horizontal="right"/>
    </xf>
    <xf numFmtId="0" fontId="55" fillId="8" borderId="19" xfId="1" applyFont="1" applyFill="1" applyBorder="1" applyAlignment="1">
      <alignment horizontal="right"/>
    </xf>
    <xf numFmtId="0" fontId="41" fillId="0" borderId="10" xfId="1" applyFont="1" applyBorder="1" applyAlignment="1">
      <alignment horizontal="left" vertical="center" wrapText="1"/>
    </xf>
    <xf numFmtId="0" fontId="41" fillId="0" borderId="11" xfId="1" applyFont="1" applyBorder="1" applyAlignment="1">
      <alignment horizontal="left" vertical="center" wrapText="1"/>
    </xf>
    <xf numFmtId="0" fontId="37" fillId="10" borderId="12" xfId="1" applyFont="1" applyFill="1" applyBorder="1" applyAlignment="1">
      <alignment horizontal="center" vertical="center"/>
    </xf>
    <xf numFmtId="0" fontId="37" fillId="10" borderId="14" xfId="1" applyFont="1" applyFill="1" applyBorder="1" applyAlignment="1">
      <alignment horizontal="center" vertical="center"/>
    </xf>
    <xf numFmtId="0" fontId="42" fillId="11" borderId="6" xfId="1" applyFont="1" applyFill="1" applyBorder="1" applyAlignment="1">
      <alignment horizontal="left" vertical="center" wrapText="1"/>
    </xf>
    <xf numFmtId="0" fontId="42" fillId="11" borderId="7" xfId="1" applyFont="1" applyFill="1" applyBorder="1" applyAlignment="1">
      <alignment horizontal="left" vertical="center" wrapText="1"/>
    </xf>
    <xf numFmtId="0" fontId="26" fillId="0" borderId="0" xfId="0" applyFont="1" applyAlignment="1">
      <alignment horizontal="center"/>
    </xf>
    <xf numFmtId="0" fontId="53" fillId="0" borderId="0" xfId="1" applyFont="1" applyAlignment="1">
      <alignment horizontal="left"/>
    </xf>
    <xf numFmtId="0" fontId="55" fillId="8" borderId="27" xfId="1" applyFont="1" applyFill="1" applyBorder="1" applyAlignment="1">
      <alignment horizontal="right"/>
    </xf>
    <xf numFmtId="0" fontId="26" fillId="0" borderId="0" xfId="0" applyFont="1" applyAlignment="1">
      <alignment horizontal="left" vertical="center"/>
    </xf>
    <xf numFmtId="0" fontId="37" fillId="10" borderId="41" xfId="1" applyFont="1" applyFill="1" applyBorder="1" applyAlignment="1">
      <alignment horizontal="center" vertical="center"/>
    </xf>
    <xf numFmtId="0" fontId="38" fillId="0" borderId="64" xfId="1" applyFont="1" applyBorder="1" applyAlignment="1">
      <alignment horizontal="left" vertical="top" wrapText="1"/>
    </xf>
    <xf numFmtId="0" fontId="38" fillId="0" borderId="65" xfId="1" applyFont="1" applyBorder="1" applyAlignment="1">
      <alignment horizontal="left" vertical="top" wrapText="1"/>
    </xf>
    <xf numFmtId="0" fontId="72" fillId="10" borderId="19" xfId="1" applyFont="1" applyFill="1" applyBorder="1" applyAlignment="1">
      <alignment horizontal="center" vertical="center" wrapText="1"/>
    </xf>
    <xf numFmtId="0" fontId="90" fillId="0" borderId="0" xfId="1" applyFont="1">
      <alignment vertical="center"/>
    </xf>
    <xf numFmtId="0" fontId="56" fillId="0" borderId="0" xfId="1" applyFont="1">
      <alignment vertical="center"/>
    </xf>
    <xf numFmtId="0" fontId="38" fillId="8" borderId="0" xfId="1" applyFont="1" applyFill="1" applyAlignment="1">
      <alignment horizontal="left" vertical="top" wrapText="1"/>
    </xf>
    <xf numFmtId="0" fontId="38" fillId="11" borderId="0" xfId="1" applyFont="1" applyFill="1" applyAlignment="1">
      <alignment horizontal="left" vertical="top" wrapText="1"/>
    </xf>
    <xf numFmtId="0" fontId="38" fillId="8" borderId="3" xfId="1" applyFont="1" applyFill="1" applyBorder="1" applyAlignment="1">
      <alignment horizontal="left" vertical="top" wrapText="1"/>
    </xf>
    <xf numFmtId="0" fontId="38" fillId="11" borderId="3" xfId="1" applyFont="1" applyFill="1" applyBorder="1" applyAlignment="1">
      <alignment horizontal="left" vertical="top" wrapText="1"/>
    </xf>
    <xf numFmtId="0" fontId="45" fillId="8" borderId="2" xfId="0" applyFont="1" applyFill="1" applyBorder="1" applyAlignment="1">
      <alignment horizontal="center" vertical="center"/>
    </xf>
    <xf numFmtId="0" fontId="45" fillId="8" borderId="1" xfId="0" applyFont="1" applyFill="1" applyBorder="1" applyAlignment="1">
      <alignment horizontal="center" vertical="center"/>
    </xf>
    <xf numFmtId="0" fontId="67" fillId="0" borderId="0" xfId="1" applyFont="1">
      <alignment vertical="center"/>
    </xf>
    <xf numFmtId="0" fontId="11" fillId="0" borderId="64" xfId="1" applyFont="1" applyBorder="1" applyAlignment="1">
      <alignment vertical="top"/>
    </xf>
    <xf numFmtId="0" fontId="35" fillId="0" borderId="64" xfId="1" applyFont="1" applyBorder="1" applyAlignment="1">
      <alignment vertical="top" wrapText="1"/>
    </xf>
    <xf numFmtId="0" fontId="35" fillId="0" borderId="65" xfId="1" applyFont="1" applyBorder="1" applyAlignment="1">
      <alignment vertical="top" wrapText="1"/>
    </xf>
    <xf numFmtId="0" fontId="35" fillId="0" borderId="0" xfId="1" applyFont="1" applyAlignment="1">
      <alignment horizontal="left" vertical="top"/>
    </xf>
    <xf numFmtId="0" fontId="25" fillId="0" borderId="0" xfId="0" applyFont="1" applyAlignment="1">
      <alignment vertical="center"/>
    </xf>
    <xf numFmtId="0" fontId="81" fillId="0" borderId="0" xfId="0" applyFont="1" applyAlignment="1">
      <alignment vertical="top"/>
    </xf>
    <xf numFmtId="0" fontId="0" fillId="8" borderId="0" xfId="0" applyFill="1" applyAlignment="1">
      <alignment horizontal="left" vertical="center"/>
    </xf>
    <xf numFmtId="0" fontId="0" fillId="11" borderId="0" xfId="0" applyFill="1" applyAlignment="1">
      <alignment horizontal="left" vertical="center"/>
    </xf>
    <xf numFmtId="0" fontId="84" fillId="8" borderId="0" xfId="0" applyFont="1" applyFill="1" applyAlignment="1">
      <alignment horizontal="center" vertical="center"/>
    </xf>
    <xf numFmtId="0" fontId="57" fillId="8" borderId="0" xfId="0" applyFont="1" applyFill="1" applyAlignment="1">
      <alignment horizontal="center" vertical="center"/>
    </xf>
    <xf numFmtId="0" fontId="57" fillId="8" borderId="5" xfId="0" applyFont="1" applyFill="1" applyBorder="1" applyAlignment="1">
      <alignment horizontal="center" vertical="center"/>
    </xf>
    <xf numFmtId="0" fontId="84" fillId="11" borderId="0" xfId="0" applyFont="1" applyFill="1" applyAlignment="1">
      <alignment horizontal="center" vertical="center"/>
    </xf>
    <xf numFmtId="0" fontId="57" fillId="11" borderId="0" xfId="0" applyFont="1" applyFill="1" applyAlignment="1">
      <alignment horizontal="center" vertical="center"/>
    </xf>
    <xf numFmtId="0" fontId="57" fillId="11" borderId="5" xfId="0" applyFont="1" applyFill="1" applyBorder="1" applyAlignment="1">
      <alignment horizontal="center" vertical="center"/>
    </xf>
    <xf numFmtId="0" fontId="83" fillId="8" borderId="0" xfId="0" applyFont="1" applyFill="1" applyAlignment="1">
      <alignment horizontal="center" vertical="center"/>
    </xf>
    <xf numFmtId="0" fontId="8" fillId="8" borderId="0" xfId="0" applyFont="1" applyFill="1" applyAlignment="1">
      <alignment horizontal="center" vertical="center"/>
    </xf>
    <xf numFmtId="0" fontId="8" fillId="8" borderId="5" xfId="0" applyFont="1" applyFill="1" applyBorder="1" applyAlignment="1">
      <alignment horizontal="center" vertical="center"/>
    </xf>
    <xf numFmtId="0" fontId="83" fillId="11" borderId="0" xfId="0" applyFont="1" applyFill="1" applyAlignment="1">
      <alignment horizontal="center" vertical="center"/>
    </xf>
    <xf numFmtId="0" fontId="8" fillId="11" borderId="0" xfId="0" applyFont="1" applyFill="1" applyAlignment="1">
      <alignment horizontal="center" vertical="center"/>
    </xf>
    <xf numFmtId="0" fontId="8" fillId="11" borderId="5" xfId="0" applyFont="1" applyFill="1" applyBorder="1" applyAlignment="1">
      <alignment horizontal="center" vertical="center"/>
    </xf>
    <xf numFmtId="0" fontId="120" fillId="21" borderId="39" xfId="1" applyFont="1" applyFill="1" applyBorder="1" applyAlignment="1">
      <alignment horizontal="center" vertical="center" textRotation="255" wrapText="1" shrinkToFit="1"/>
    </xf>
    <xf numFmtId="0" fontId="12" fillId="8" borderId="12" xfId="0" applyFont="1" applyFill="1" applyBorder="1" applyAlignment="1">
      <alignment vertical="center"/>
    </xf>
    <xf numFmtId="0" fontId="25" fillId="8" borderId="12" xfId="1" applyFont="1" applyFill="1" applyBorder="1" applyAlignment="1">
      <alignment horizontal="left" vertical="center" wrapText="1"/>
    </xf>
    <xf numFmtId="0" fontId="45" fillId="8" borderId="18" xfId="1" applyFont="1" applyFill="1" applyBorder="1" applyAlignment="1">
      <alignment horizontal="center" vertical="center" wrapText="1"/>
    </xf>
    <xf numFmtId="0" fontId="104" fillId="8" borderId="18" xfId="1" applyFont="1" applyFill="1" applyBorder="1" applyAlignment="1">
      <alignment horizontal="center" vertical="center" wrapText="1"/>
    </xf>
    <xf numFmtId="0" fontId="12" fillId="8" borderId="14" xfId="1" applyFont="1" applyFill="1" applyBorder="1" applyAlignment="1">
      <alignment horizontal="center" vertical="center" wrapText="1"/>
    </xf>
    <xf numFmtId="0" fontId="12" fillId="8" borderId="15" xfId="1" applyFont="1" applyFill="1" applyBorder="1" applyAlignment="1">
      <alignment horizontal="center" vertical="center" wrapText="1"/>
    </xf>
    <xf numFmtId="0" fontId="25" fillId="0" borderId="65" xfId="1" applyFont="1" applyBorder="1">
      <alignment vertical="center"/>
    </xf>
    <xf numFmtId="0" fontId="75" fillId="10" borderId="5" xfId="1" applyFont="1" applyFill="1" applyBorder="1" applyAlignment="1">
      <alignment horizontal="center" vertical="center"/>
    </xf>
    <xf numFmtId="0" fontId="75" fillId="10" borderId="6" xfId="1" applyFont="1" applyFill="1" applyBorder="1" applyAlignment="1">
      <alignment horizontal="center" vertical="center"/>
    </xf>
    <xf numFmtId="0" fontId="44" fillId="0" borderId="5" xfId="1" applyFont="1" applyBorder="1" applyAlignment="1">
      <alignment horizontal="right" vertical="center" wrapText="1"/>
    </xf>
    <xf numFmtId="0" fontId="62" fillId="0" borderId="6" xfId="0" applyFont="1" applyBorder="1" applyAlignment="1">
      <alignment horizontal="center" vertical="center"/>
    </xf>
    <xf numFmtId="0" fontId="62" fillId="0" borderId="0" xfId="0" applyFont="1" applyAlignment="1">
      <alignment horizontal="center" vertical="center"/>
    </xf>
    <xf numFmtId="0" fontId="65" fillId="0" borderId="0" xfId="1" applyFont="1" applyAlignment="1">
      <alignment vertical="center" wrapText="1"/>
    </xf>
    <xf numFmtId="0" fontId="66" fillId="0" borderId="0" xfId="1" applyFont="1" applyAlignment="1">
      <alignment horizontal="center" vertical="center" wrapText="1"/>
    </xf>
    <xf numFmtId="0" fontId="24" fillId="0" borderId="5" xfId="1" applyFont="1" applyBorder="1" applyAlignment="1">
      <alignment horizontal="left" vertical="top" wrapText="1"/>
    </xf>
    <xf numFmtId="0" fontId="24" fillId="8" borderId="0" xfId="1" applyFont="1" applyFill="1" applyAlignment="1">
      <alignment horizontal="left" vertical="top" wrapText="1"/>
    </xf>
    <xf numFmtId="0" fontId="24" fillId="11" borderId="0" xfId="1" applyFont="1" applyFill="1" applyAlignment="1">
      <alignment horizontal="left" vertical="top" wrapText="1"/>
    </xf>
    <xf numFmtId="0" fontId="24" fillId="8" borderId="8" xfId="1" applyFont="1" applyFill="1" applyBorder="1" applyAlignment="1">
      <alignment horizontal="left" vertical="top" wrapText="1"/>
    </xf>
    <xf numFmtId="0" fontId="45" fillId="0" borderId="17" xfId="0" applyFont="1" applyBorder="1" applyAlignment="1">
      <alignment horizontal="center" vertical="center"/>
    </xf>
    <xf numFmtId="0" fontId="25" fillId="0" borderId="17" xfId="1" applyFont="1" applyBorder="1" applyAlignment="1">
      <alignment horizontal="left" vertical="center"/>
    </xf>
    <xf numFmtId="0" fontId="24" fillId="11" borderId="8" xfId="1" applyFont="1" applyFill="1" applyBorder="1" applyAlignment="1">
      <alignment horizontal="left" vertical="top" wrapText="1"/>
    </xf>
    <xf numFmtId="0" fontId="75" fillId="10" borderId="18" xfId="1" applyFont="1" applyFill="1" applyBorder="1" applyAlignment="1">
      <alignment horizontal="center" vertical="center"/>
    </xf>
    <xf numFmtId="0" fontId="45" fillId="8" borderId="13" xfId="1" applyFont="1" applyFill="1" applyBorder="1" applyAlignment="1">
      <alignment horizontal="center" vertical="center" wrapText="1"/>
    </xf>
    <xf numFmtId="0" fontId="11" fillId="0" borderId="0" xfId="1" applyFont="1" applyAlignment="1">
      <alignment horizontal="left" vertical="top"/>
    </xf>
    <xf numFmtId="0" fontId="35" fillId="0" borderId="5" xfId="1" applyFont="1" applyBorder="1" applyAlignment="1">
      <alignment horizontal="left" vertical="center" wrapText="1"/>
    </xf>
    <xf numFmtId="0" fontId="71" fillId="0" borderId="5" xfId="1" applyFont="1" applyBorder="1" applyAlignment="1">
      <alignment horizontal="right" vertical="center" wrapText="1"/>
    </xf>
    <xf numFmtId="0" fontId="72" fillId="0" borderId="5" xfId="1" applyFont="1" applyBorder="1" applyAlignment="1">
      <alignment horizontal="right" vertical="center" wrapText="1"/>
    </xf>
    <xf numFmtId="0" fontId="11" fillId="0" borderId="5" xfId="1" applyFont="1" applyBorder="1" applyAlignment="1">
      <alignment horizontal="left" vertical="top" wrapText="1"/>
    </xf>
    <xf numFmtId="0" fontId="44" fillId="0" borderId="5" xfId="1" applyFont="1" applyBorder="1" applyAlignment="1">
      <alignment horizontal="right" vertical="top" wrapText="1"/>
    </xf>
    <xf numFmtId="0" fontId="50" fillId="10" borderId="5" xfId="1" applyFont="1" applyFill="1" applyBorder="1" applyAlignment="1">
      <alignment horizontal="center" shrinkToFit="1"/>
    </xf>
    <xf numFmtId="0" fontId="50" fillId="10" borderId="6" xfId="1" applyFont="1" applyFill="1" applyBorder="1" applyAlignment="1">
      <alignment horizontal="center" shrinkToFit="1"/>
    </xf>
    <xf numFmtId="0" fontId="24" fillId="0" borderId="88" xfId="1" applyFont="1" applyBorder="1" applyAlignment="1">
      <alignment vertical="center" wrapText="1"/>
    </xf>
    <xf numFmtId="0" fontId="35" fillId="0" borderId="1" xfId="1" applyFont="1" applyBorder="1" applyAlignment="1">
      <alignment vertical="center" wrapText="1"/>
    </xf>
    <xf numFmtId="0" fontId="24" fillId="0" borderId="1" xfId="1" applyFont="1" applyBorder="1" applyAlignment="1">
      <alignment vertical="center" wrapText="1"/>
    </xf>
    <xf numFmtId="0" fontId="157" fillId="0" borderId="1" xfId="1" applyFont="1" applyBorder="1" applyAlignment="1">
      <alignment horizontal="right"/>
    </xf>
    <xf numFmtId="0" fontId="110" fillId="0" borderId="89" xfId="1" applyFont="1" applyBorder="1" applyAlignment="1">
      <alignment horizontal="center" shrinkToFit="1"/>
    </xf>
    <xf numFmtId="0" fontId="75" fillId="0" borderId="1" xfId="1" applyFont="1" applyBorder="1" applyAlignment="1">
      <alignment horizontal="center" vertical="center" wrapText="1"/>
    </xf>
    <xf numFmtId="0" fontId="25" fillId="0" borderId="1" xfId="1" applyFont="1" applyBorder="1" applyAlignment="1">
      <alignment horizontal="center" vertical="center"/>
    </xf>
    <xf numFmtId="0" fontId="25" fillId="0" borderId="1" xfId="1" applyFont="1" applyBorder="1" applyAlignment="1">
      <alignment horizontal="left" vertical="center"/>
    </xf>
    <xf numFmtId="0" fontId="25" fillId="0" borderId="1" xfId="1" applyFont="1" applyBorder="1">
      <alignment vertical="center"/>
    </xf>
    <xf numFmtId="0" fontId="43" fillId="0" borderId="1" xfId="1" applyFont="1" applyBorder="1">
      <alignment vertical="center"/>
    </xf>
    <xf numFmtId="0" fontId="43" fillId="0" borderId="1" xfId="1" applyFont="1" applyBorder="1" applyAlignment="1"/>
    <xf numFmtId="0" fontId="45" fillId="0" borderId="89" xfId="0" applyFont="1" applyBorder="1" applyAlignment="1">
      <alignment horizontal="center" shrinkToFit="1"/>
    </xf>
    <xf numFmtId="0" fontId="39" fillId="0" borderId="1" xfId="1" applyFont="1" applyBorder="1">
      <alignment vertical="center"/>
    </xf>
    <xf numFmtId="0" fontId="16" fillId="0" borderId="90" xfId="0" applyFont="1" applyBorder="1" applyAlignment="1">
      <alignment vertical="center" wrapText="1"/>
    </xf>
    <xf numFmtId="176" fontId="27" fillId="0" borderId="0" xfId="1" applyNumberFormat="1" applyFont="1" applyAlignment="1">
      <alignment horizontal="left" vertical="center" wrapText="1"/>
    </xf>
    <xf numFmtId="0" fontId="24" fillId="0" borderId="92" xfId="1" applyFont="1" applyBorder="1" applyAlignment="1">
      <alignment vertical="center" textRotation="255" wrapText="1" shrinkToFit="1"/>
    </xf>
    <xf numFmtId="0" fontId="35" fillId="0" borderId="3" xfId="1" applyFont="1" applyBorder="1" applyAlignment="1">
      <alignment vertical="center" textRotation="255" wrapText="1" shrinkToFit="1"/>
    </xf>
    <xf numFmtId="0" fontId="24" fillId="0" borderId="3" xfId="1" applyFont="1" applyBorder="1" applyAlignment="1">
      <alignment vertical="center" textRotation="255" wrapText="1" shrinkToFit="1"/>
    </xf>
    <xf numFmtId="0" fontId="55" fillId="0" borderId="91" xfId="1" applyFont="1" applyBorder="1" applyAlignment="1">
      <alignment horizontal="right"/>
    </xf>
    <xf numFmtId="0" fontId="75" fillId="0" borderId="3" xfId="1" applyFont="1" applyBorder="1" applyAlignment="1">
      <alignment horizontal="center" vertical="center" textRotation="255" wrapText="1" shrinkToFit="1"/>
    </xf>
    <xf numFmtId="0" fontId="24" fillId="0" borderId="3" xfId="1" applyFont="1" applyBorder="1" applyAlignment="1">
      <alignment horizontal="center" vertical="center" textRotation="255"/>
    </xf>
    <xf numFmtId="0" fontId="24" fillId="0" borderId="3" xfId="1" applyFont="1" applyBorder="1" applyAlignment="1">
      <alignment horizontal="left" vertical="center" textRotation="255"/>
    </xf>
    <xf numFmtId="0" fontId="24" fillId="0" borderId="3" xfId="1" applyFont="1" applyBorder="1" applyAlignment="1">
      <alignment vertical="center" textRotation="255"/>
    </xf>
    <xf numFmtId="0" fontId="43" fillId="0" borderId="3" xfId="1" applyFont="1" applyBorder="1">
      <alignment vertical="center"/>
    </xf>
    <xf numFmtId="0" fontId="159" fillId="0" borderId="91" xfId="1" applyFont="1" applyBorder="1" applyAlignment="1">
      <alignment horizontal="right"/>
    </xf>
    <xf numFmtId="0" fontId="39" fillId="0" borderId="3" xfId="1" applyFont="1" applyBorder="1">
      <alignment vertical="center"/>
    </xf>
    <xf numFmtId="0" fontId="16" fillId="0" borderId="93" xfId="0" applyFont="1" applyBorder="1" applyAlignment="1">
      <alignment vertical="center" wrapText="1"/>
    </xf>
    <xf numFmtId="0" fontId="12" fillId="0" borderId="0" xfId="1" applyFont="1" applyAlignment="1">
      <alignment vertical="top" wrapText="1" shrinkToFit="1"/>
    </xf>
    <xf numFmtId="176" fontId="27" fillId="0" borderId="0" xfId="1" applyNumberFormat="1" applyFont="1" applyAlignment="1">
      <alignment vertical="center" wrapText="1"/>
    </xf>
    <xf numFmtId="0" fontId="40" fillId="0" borderId="0" xfId="1" applyFont="1" applyAlignment="1">
      <alignment horizontal="center" vertical="center" wrapText="1"/>
    </xf>
    <xf numFmtId="0" fontId="12" fillId="0" borderId="0" xfId="1" applyFont="1" applyAlignment="1">
      <alignment horizontal="center" vertical="center"/>
    </xf>
    <xf numFmtId="0" fontId="105" fillId="0" borderId="67" xfId="0" applyFont="1" applyBorder="1" applyAlignment="1" applyProtection="1">
      <alignment horizontal="center" vertical="center"/>
      <protection locked="0"/>
    </xf>
    <xf numFmtId="0" fontId="105" fillId="0" borderId="55" xfId="0" applyFont="1" applyBorder="1" applyAlignment="1" applyProtection="1">
      <alignment horizontal="center" vertical="center"/>
      <protection locked="0"/>
    </xf>
    <xf numFmtId="0" fontId="105" fillId="0" borderId="70" xfId="0" applyFont="1" applyBorder="1" applyAlignment="1" applyProtection="1">
      <alignment horizontal="center" vertical="center"/>
      <protection locked="0"/>
    </xf>
    <xf numFmtId="0" fontId="10" fillId="0" borderId="16" xfId="1" applyFont="1" applyBorder="1" applyAlignment="1" applyProtection="1">
      <alignment vertical="center" wrapText="1"/>
      <protection locked="0"/>
    </xf>
    <xf numFmtId="0" fontId="117" fillId="3" borderId="8" xfId="1" applyFont="1" applyFill="1" applyBorder="1" applyAlignment="1" applyProtection="1">
      <alignment horizontal="center" vertical="center" wrapText="1"/>
      <protection locked="0"/>
    </xf>
    <xf numFmtId="0" fontId="125" fillId="8" borderId="18" xfId="1" applyFont="1" applyFill="1" applyBorder="1" applyAlignment="1" applyProtection="1">
      <alignment horizontal="center" shrinkToFit="1"/>
      <protection locked="0"/>
    </xf>
    <xf numFmtId="0" fontId="45" fillId="0" borderId="6" xfId="0" applyFont="1" applyBorder="1" applyAlignment="1" applyProtection="1">
      <alignment horizontal="center" vertical="center"/>
      <protection locked="0"/>
    </xf>
    <xf numFmtId="0" fontId="69" fillId="0" borderId="6" xfId="0" applyFont="1" applyBorder="1" applyAlignment="1" applyProtection="1">
      <alignment horizontal="center" vertical="center"/>
      <protection locked="0"/>
    </xf>
    <xf numFmtId="0" fontId="45" fillId="0" borderId="0" xfId="0" applyFont="1" applyAlignment="1" applyProtection="1">
      <alignment horizontal="center" vertical="center"/>
      <protection locked="0"/>
    </xf>
    <xf numFmtId="0" fontId="64" fillId="0" borderId="8" xfId="0" applyFont="1" applyBorder="1" applyAlignment="1" applyProtection="1">
      <alignment horizontal="center" vertical="center"/>
      <protection locked="0"/>
    </xf>
    <xf numFmtId="0" fontId="70" fillId="0" borderId="6" xfId="0" applyFont="1" applyBorder="1" applyAlignment="1" applyProtection="1">
      <alignment horizontal="center" vertical="center"/>
      <protection locked="0"/>
    </xf>
    <xf numFmtId="183" fontId="53" fillId="0" borderId="8" xfId="1" applyNumberFormat="1" applyFont="1" applyBorder="1" applyAlignment="1" applyProtection="1">
      <alignment horizontal="center" vertical="center"/>
      <protection locked="0"/>
    </xf>
    <xf numFmtId="0" fontId="45" fillId="0" borderId="63" xfId="0" applyFont="1" applyBorder="1" applyAlignment="1" applyProtection="1">
      <alignment horizontal="center" vertical="center"/>
      <protection locked="0"/>
    </xf>
    <xf numFmtId="183" fontId="53" fillId="16" borderId="8" xfId="1" applyNumberFormat="1" applyFont="1" applyFill="1" applyBorder="1" applyAlignment="1" applyProtection="1">
      <alignment horizontal="center" vertical="center"/>
      <protection locked="0"/>
    </xf>
    <xf numFmtId="0" fontId="70" fillId="0" borderId="0" xfId="0" applyFont="1" applyAlignment="1" applyProtection="1">
      <alignment horizontal="center" vertical="center"/>
      <protection locked="0"/>
    </xf>
    <xf numFmtId="183" fontId="63" fillId="0" borderId="8" xfId="1" applyNumberFormat="1" applyFont="1" applyBorder="1" applyAlignment="1" applyProtection="1">
      <alignment horizontal="center" vertical="center"/>
      <protection locked="0"/>
    </xf>
    <xf numFmtId="0" fontId="50" fillId="8" borderId="18" xfId="1" applyFont="1" applyFill="1" applyBorder="1" applyAlignment="1" applyProtection="1">
      <alignment horizontal="center" shrinkToFit="1"/>
      <protection locked="0"/>
    </xf>
    <xf numFmtId="0" fontId="59" fillId="0" borderId="6" xfId="0" applyFont="1" applyBorder="1" applyAlignment="1" applyProtection="1">
      <alignment horizontal="center" vertical="center"/>
      <protection locked="0"/>
    </xf>
    <xf numFmtId="0" fontId="145" fillId="13" borderId="74" xfId="0" applyFont="1" applyFill="1" applyBorder="1" applyAlignment="1" applyProtection="1">
      <alignment vertical="center" wrapText="1"/>
      <protection locked="0"/>
    </xf>
    <xf numFmtId="0" fontId="45" fillId="11" borderId="12" xfId="0" applyFont="1" applyFill="1" applyBorder="1" applyAlignment="1" applyProtection="1">
      <alignment horizontal="center" vertical="center"/>
      <protection locked="0"/>
    </xf>
    <xf numFmtId="0" fontId="45" fillId="11" borderId="1" xfId="0" applyFont="1" applyFill="1" applyBorder="1" applyAlignment="1" applyProtection="1">
      <alignment horizontal="center" vertical="center"/>
      <protection locked="0"/>
    </xf>
    <xf numFmtId="0" fontId="45" fillId="11" borderId="0" xfId="0" applyFont="1" applyFill="1" applyAlignment="1" applyProtection="1">
      <alignment horizontal="center" vertical="center"/>
      <protection locked="0"/>
    </xf>
    <xf numFmtId="0" fontId="45" fillId="11" borderId="14" xfId="0" applyFont="1" applyFill="1" applyBorder="1" applyAlignment="1" applyProtection="1">
      <alignment horizontal="center" vertical="center"/>
      <protection locked="0"/>
    </xf>
    <xf numFmtId="0" fontId="145" fillId="14" borderId="74" xfId="0" applyFont="1" applyFill="1" applyBorder="1" applyAlignment="1" applyProtection="1">
      <alignment vertical="center" wrapText="1"/>
      <protection locked="0"/>
    </xf>
    <xf numFmtId="3" fontId="32" fillId="3" borderId="8" xfId="1" applyNumberFormat="1" applyFont="1" applyFill="1" applyBorder="1" applyAlignment="1" applyProtection="1">
      <alignment horizontal="right" vertical="center"/>
      <protection locked="0"/>
    </xf>
    <xf numFmtId="3" fontId="32" fillId="20" borderId="8" xfId="1" applyNumberFormat="1" applyFont="1" applyFill="1" applyBorder="1" applyAlignment="1" applyProtection="1">
      <alignment horizontal="right" vertical="center"/>
      <protection locked="0"/>
    </xf>
    <xf numFmtId="0" fontId="69" fillId="11" borderId="12" xfId="0" applyFont="1" applyFill="1" applyBorder="1" applyAlignment="1" applyProtection="1">
      <alignment horizontal="center" vertical="center"/>
      <protection locked="0"/>
    </xf>
    <xf numFmtId="0" fontId="45" fillId="11" borderId="12" xfId="0" applyFont="1" applyFill="1" applyBorder="1" applyAlignment="1" applyProtection="1">
      <alignment horizontal="right" vertical="center"/>
      <protection locked="0"/>
    </xf>
    <xf numFmtId="0" fontId="69" fillId="0" borderId="0" xfId="0" applyFont="1" applyAlignment="1" applyProtection="1">
      <alignment horizontal="center" vertical="center"/>
      <protection locked="0"/>
    </xf>
    <xf numFmtId="0" fontId="45" fillId="11" borderId="1" xfId="0" applyFont="1" applyFill="1" applyBorder="1" applyAlignment="1" applyProtection="1">
      <alignment horizontal="right" vertical="center"/>
      <protection locked="0"/>
    </xf>
    <xf numFmtId="0" fontId="125" fillId="8" borderId="18" xfId="1" applyFont="1" applyFill="1" applyBorder="1" applyAlignment="1" applyProtection="1">
      <alignment horizontal="center" vertical="center"/>
      <protection locked="0"/>
    </xf>
    <xf numFmtId="0" fontId="59" fillId="0" borderId="0" xfId="0" applyFont="1" applyAlignment="1" applyProtection="1">
      <alignment horizontal="center" vertical="center"/>
      <protection locked="0"/>
    </xf>
    <xf numFmtId="0" fontId="45" fillId="0" borderId="64" xfId="0" applyFont="1" applyBorder="1" applyAlignment="1" applyProtection="1">
      <alignment horizontal="center" vertical="center"/>
      <protection locked="0"/>
    </xf>
    <xf numFmtId="0" fontId="44" fillId="0" borderId="0" xfId="1" applyFont="1" applyProtection="1">
      <alignment vertical="center"/>
      <protection locked="0"/>
    </xf>
    <xf numFmtId="0" fontId="45" fillId="11" borderId="0" xfId="0" applyFont="1" applyFill="1" applyAlignment="1" applyProtection="1">
      <alignment horizontal="right" vertical="center"/>
      <protection locked="0"/>
    </xf>
    <xf numFmtId="0" fontId="12" fillId="0" borderId="64" xfId="1" applyFont="1" applyBorder="1" applyProtection="1">
      <alignment vertical="center"/>
      <protection locked="0"/>
    </xf>
    <xf numFmtId="0" fontId="45" fillId="0" borderId="64" xfId="0" applyFont="1" applyBorder="1" applyAlignment="1" applyProtection="1">
      <alignment vertical="center"/>
      <protection locked="0"/>
    </xf>
    <xf numFmtId="0" fontId="54" fillId="0" borderId="0" xfId="1" applyFont="1" applyProtection="1">
      <alignment vertical="center"/>
      <protection locked="0"/>
    </xf>
    <xf numFmtId="0" fontId="45" fillId="8" borderId="12" xfId="0" applyFont="1" applyFill="1" applyBorder="1" applyAlignment="1" applyProtection="1">
      <alignment horizontal="center" vertical="center"/>
      <protection locked="0"/>
    </xf>
    <xf numFmtId="0" fontId="45" fillId="8" borderId="12" xfId="0" applyFont="1" applyFill="1" applyBorder="1" applyAlignment="1" applyProtection="1">
      <alignment horizontal="right" vertical="center"/>
      <protection locked="0"/>
    </xf>
    <xf numFmtId="0" fontId="35" fillId="0" borderId="0" xfId="1" applyFont="1" applyAlignment="1" applyProtection="1">
      <alignment horizontal="left" vertical="top" wrapText="1"/>
      <protection locked="0"/>
    </xf>
    <xf numFmtId="0" fontId="171" fillId="0" borderId="0" xfId="1" applyFont="1" applyAlignment="1">
      <alignment vertical="top"/>
    </xf>
    <xf numFmtId="0" fontId="171" fillId="0" borderId="0" xfId="1" applyFont="1" applyAlignment="1">
      <alignment horizontal="left" vertical="top"/>
    </xf>
    <xf numFmtId="0" fontId="172" fillId="23" borderId="0" xfId="0" applyFont="1" applyFill="1"/>
    <xf numFmtId="0" fontId="41" fillId="4" borderId="6" xfId="0" applyFont="1" applyFill="1" applyBorder="1" applyAlignment="1">
      <alignment horizontal="left" vertical="top" wrapText="1" shrinkToFit="1"/>
    </xf>
    <xf numFmtId="0" fontId="135" fillId="8" borderId="0" xfId="1" applyFont="1" applyFill="1">
      <alignment vertical="center"/>
    </xf>
    <xf numFmtId="0" fontId="137" fillId="8" borderId="0" xfId="1" applyFont="1" applyFill="1">
      <alignment vertical="center"/>
    </xf>
    <xf numFmtId="0" fontId="138" fillId="8" borderId="0" xfId="1" applyFont="1" applyFill="1">
      <alignment vertical="center"/>
    </xf>
    <xf numFmtId="0" fontId="139" fillId="8" borderId="0" xfId="1" applyFont="1" applyFill="1">
      <alignment vertical="center"/>
    </xf>
    <xf numFmtId="0" fontId="92" fillId="0" borderId="0" xfId="0" applyFont="1"/>
    <xf numFmtId="0" fontId="172" fillId="24" borderId="0" xfId="0" applyFont="1" applyFill="1"/>
    <xf numFmtId="0" fontId="94" fillId="25" borderId="81" xfId="0" applyFont="1" applyFill="1" applyBorder="1" applyAlignment="1">
      <alignment horizontal="center"/>
    </xf>
    <xf numFmtId="0" fontId="94" fillId="25" borderId="29" xfId="0" applyFont="1" applyFill="1" applyBorder="1"/>
    <xf numFmtId="0" fontId="94" fillId="25" borderId="16" xfId="0" applyFont="1" applyFill="1" applyBorder="1"/>
    <xf numFmtId="186" fontId="15" fillId="0" borderId="16" xfId="0" applyNumberFormat="1" applyFont="1" applyBorder="1" applyAlignment="1" applyProtection="1">
      <alignment horizontal="center" shrinkToFit="1"/>
      <protection locked="0"/>
    </xf>
    <xf numFmtId="56" fontId="80" fillId="0" borderId="16" xfId="0" applyNumberFormat="1" applyFont="1" applyBorder="1" applyAlignment="1" applyProtection="1">
      <alignment horizontal="left" vertical="center" indent="1"/>
      <protection locked="0"/>
    </xf>
    <xf numFmtId="182" fontId="80" fillId="0" borderId="16" xfId="0" applyNumberFormat="1" applyFont="1" applyBorder="1" applyAlignment="1" applyProtection="1">
      <alignment horizontal="left" vertical="center" indent="1"/>
      <protection locked="0"/>
    </xf>
    <xf numFmtId="0" fontId="176" fillId="0" borderId="0" xfId="1" applyFont="1" applyAlignment="1">
      <alignment horizontal="right" wrapText="1"/>
    </xf>
    <xf numFmtId="0" fontId="176" fillId="0" borderId="0" xfId="1" applyFont="1" applyAlignment="1">
      <alignment horizontal="right"/>
    </xf>
    <xf numFmtId="0" fontId="27" fillId="0" borderId="0" xfId="1" applyFont="1" applyAlignment="1">
      <alignment horizontal="right"/>
    </xf>
    <xf numFmtId="0" fontId="64" fillId="0" borderId="8" xfId="0" applyFont="1" applyBorder="1" applyAlignment="1" applyProtection="1">
      <alignment vertical="center"/>
      <protection locked="0"/>
    </xf>
    <xf numFmtId="0" fontId="73" fillId="10" borderId="5" xfId="1" applyFont="1" applyFill="1" applyBorder="1" applyAlignment="1">
      <alignment horizontal="center" vertical="center"/>
    </xf>
    <xf numFmtId="0" fontId="177" fillId="10" borderId="5" xfId="1" applyFont="1" applyFill="1" applyBorder="1" applyAlignment="1">
      <alignment horizontal="center" vertical="center"/>
    </xf>
    <xf numFmtId="188" fontId="32" fillId="3" borderId="8" xfId="1" applyNumberFormat="1" applyFont="1" applyFill="1" applyBorder="1" applyAlignment="1">
      <alignment horizontal="right" vertical="center" indent="1"/>
    </xf>
    <xf numFmtId="188" fontId="32" fillId="20" borderId="8" xfId="1" applyNumberFormat="1" applyFont="1" applyFill="1" applyBorder="1" applyAlignment="1" applyProtection="1">
      <alignment horizontal="right" vertical="center" indent="1"/>
      <protection locked="0"/>
    </xf>
    <xf numFmtId="0" fontId="179" fillId="0" borderId="0" xfId="0" applyFont="1"/>
    <xf numFmtId="0" fontId="180" fillId="0" borderId="0" xfId="0" applyFont="1"/>
    <xf numFmtId="0" fontId="36" fillId="0" borderId="0" xfId="1" applyFont="1">
      <alignment vertical="center"/>
    </xf>
    <xf numFmtId="0" fontId="36" fillId="0" borderId="0" xfId="1" applyFont="1" applyAlignment="1">
      <alignment horizontal="left" vertical="center"/>
    </xf>
    <xf numFmtId="0" fontId="36" fillId="0" borderId="0" xfId="1" applyFont="1" applyAlignment="1">
      <alignment horizontal="left" vertical="top" wrapText="1" indent="1"/>
    </xf>
    <xf numFmtId="0" fontId="89" fillId="0" borderId="0" xfId="0" applyFont="1" applyAlignment="1">
      <alignment horizontal="left" vertical="top" wrapText="1" indent="1"/>
    </xf>
    <xf numFmtId="0" fontId="64" fillId="0" borderId="0" xfId="0" applyFont="1" applyAlignment="1">
      <alignment horizontal="left" vertical="top" wrapText="1"/>
    </xf>
    <xf numFmtId="0" fontId="114" fillId="0" borderId="28" xfId="1" applyFont="1" applyBorder="1" applyAlignment="1" applyProtection="1">
      <alignment horizontal="left" vertical="top" wrapText="1" indent="1"/>
      <protection locked="0"/>
    </xf>
    <xf numFmtId="0" fontId="114" fillId="0" borderId="17" xfId="0" applyFont="1" applyBorder="1" applyAlignment="1" applyProtection="1">
      <alignment horizontal="left" vertical="top" wrapText="1" indent="1"/>
      <protection locked="0"/>
    </xf>
    <xf numFmtId="0" fontId="114" fillId="0" borderId="29" xfId="0" applyFont="1" applyBorder="1" applyAlignment="1" applyProtection="1">
      <alignment horizontal="left" vertical="top" wrapText="1" indent="1"/>
      <protection locked="0"/>
    </xf>
    <xf numFmtId="0" fontId="114" fillId="0" borderId="28" xfId="0" applyFont="1" applyBorder="1" applyAlignment="1" applyProtection="1">
      <alignment horizontal="left" vertical="top" wrapText="1" indent="1"/>
      <protection locked="0"/>
    </xf>
    <xf numFmtId="0" fontId="94" fillId="0" borderId="17" xfId="0" applyFont="1" applyBorder="1" applyAlignment="1" applyProtection="1">
      <alignment horizontal="left" vertical="top" wrapText="1" indent="1"/>
      <protection locked="0"/>
    </xf>
    <xf numFmtId="0" fontId="94" fillId="0" borderId="29" xfId="0" applyFont="1" applyBorder="1" applyAlignment="1" applyProtection="1">
      <alignment horizontal="left" vertical="top" wrapText="1" indent="1"/>
      <protection locked="0"/>
    </xf>
    <xf numFmtId="0" fontId="160" fillId="0" borderId="6" xfId="1" applyFont="1" applyBorder="1" applyAlignment="1" applyProtection="1">
      <alignment horizontal="left" vertical="top" wrapText="1"/>
      <protection locked="0"/>
    </xf>
    <xf numFmtId="0" fontId="160" fillId="0" borderId="7" xfId="0" applyFont="1" applyBorder="1" applyAlignment="1" applyProtection="1">
      <alignment horizontal="left" vertical="top" wrapText="1"/>
      <protection locked="0"/>
    </xf>
    <xf numFmtId="0" fontId="160" fillId="0" borderId="6" xfId="0" applyFont="1" applyBorder="1" applyAlignment="1" applyProtection="1">
      <alignment horizontal="left" vertical="top" wrapText="1"/>
      <protection locked="0"/>
    </xf>
    <xf numFmtId="0" fontId="95" fillId="0" borderId="6" xfId="1" applyFont="1" applyBorder="1" applyAlignment="1" applyProtection="1">
      <alignment horizontal="left" vertical="top" wrapText="1"/>
      <protection locked="0"/>
    </xf>
    <xf numFmtId="0" fontId="95" fillId="0" borderId="7" xfId="0" applyFont="1" applyBorder="1" applyAlignment="1" applyProtection="1">
      <alignment horizontal="left" vertical="top" wrapText="1"/>
      <protection locked="0"/>
    </xf>
    <xf numFmtId="0" fontId="95" fillId="0" borderId="6" xfId="0" applyFont="1" applyBorder="1" applyAlignment="1" applyProtection="1">
      <alignment horizontal="left" vertical="top" wrapText="1"/>
      <protection locked="0"/>
    </xf>
    <xf numFmtId="0" fontId="160" fillId="4" borderId="6" xfId="1" applyFont="1" applyFill="1" applyBorder="1" applyAlignment="1" applyProtection="1">
      <alignment horizontal="left" vertical="top" wrapText="1"/>
      <protection locked="0"/>
    </xf>
    <xf numFmtId="0" fontId="14" fillId="0" borderId="60" xfId="0" applyFont="1" applyBorder="1" applyAlignment="1" applyProtection="1">
      <alignment horizontal="left" vertical="top" wrapText="1"/>
      <protection locked="0"/>
    </xf>
    <xf numFmtId="0" fontId="0" fillId="0" borderId="61"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160" fillId="4" borderId="6" xfId="0" applyFont="1" applyFill="1" applyBorder="1" applyAlignment="1" applyProtection="1">
      <alignment horizontal="left" vertical="top" wrapText="1" shrinkToFit="1"/>
      <protection locked="0"/>
    </xf>
    <xf numFmtId="0" fontId="161" fillId="0" borderId="7" xfId="0" applyFont="1" applyBorder="1" applyAlignment="1" applyProtection="1">
      <alignment horizontal="left" vertical="top" wrapText="1"/>
      <protection locked="0"/>
    </xf>
    <xf numFmtId="0" fontId="161" fillId="0" borderId="6" xfId="0" applyFont="1" applyBorder="1" applyAlignment="1" applyProtection="1">
      <alignment horizontal="left" vertical="top" wrapText="1"/>
      <protection locked="0"/>
    </xf>
    <xf numFmtId="0" fontId="14" fillId="0" borderId="58" xfId="0" applyFont="1" applyBorder="1" applyAlignment="1">
      <alignment vertical="center" wrapText="1"/>
    </xf>
    <xf numFmtId="0" fontId="14" fillId="0" borderId="59" xfId="0" applyFont="1" applyBorder="1" applyAlignment="1">
      <alignment vertical="center" wrapText="1"/>
    </xf>
    <xf numFmtId="0" fontId="86" fillId="0" borderId="61" xfId="0" applyFont="1" applyBorder="1" applyAlignment="1" applyProtection="1">
      <alignment horizontal="left" vertical="top" wrapText="1"/>
      <protection locked="0"/>
    </xf>
    <xf numFmtId="0" fontId="86" fillId="0" borderId="6" xfId="0" applyFont="1" applyBorder="1" applyAlignment="1" applyProtection="1">
      <alignment horizontal="left" vertical="top" wrapText="1"/>
      <protection locked="0"/>
    </xf>
    <xf numFmtId="0" fontId="86" fillId="0" borderId="7" xfId="0" applyFont="1" applyBorder="1" applyAlignment="1" applyProtection="1">
      <alignment horizontal="left" vertical="top" wrapText="1"/>
      <protection locked="0"/>
    </xf>
    <xf numFmtId="0" fontId="64" fillId="0" borderId="8" xfId="0" applyFont="1"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12" fillId="8" borderId="31" xfId="0" applyFont="1" applyFill="1" applyBorder="1" applyAlignment="1">
      <alignment horizontal="center" vertical="center" wrapText="1"/>
    </xf>
    <xf numFmtId="0" fontId="80" fillId="0" borderId="31" xfId="0" applyFont="1" applyBorder="1" applyAlignment="1">
      <alignment horizontal="center" vertical="center" wrapText="1"/>
    </xf>
    <xf numFmtId="0" fontId="12" fillId="8" borderId="31" xfId="1" applyFont="1" applyFill="1" applyBorder="1" applyAlignment="1">
      <alignment horizontal="center" vertical="center"/>
    </xf>
    <xf numFmtId="0" fontId="86" fillId="8" borderId="31" xfId="0" applyFont="1" applyFill="1" applyBorder="1" applyAlignment="1">
      <alignment horizontal="center" vertical="center"/>
    </xf>
    <xf numFmtId="0" fontId="32" fillId="11" borderId="78" xfId="1" applyFont="1" applyFill="1" applyBorder="1" applyAlignment="1">
      <alignment horizontal="left" vertical="top" wrapText="1"/>
    </xf>
    <xf numFmtId="0" fontId="0" fillId="0" borderId="50" xfId="0" applyBorder="1" applyAlignment="1">
      <alignment horizontal="left" vertical="top" wrapText="1"/>
    </xf>
    <xf numFmtId="0" fontId="0" fillId="0" borderId="51" xfId="0" applyBorder="1" applyAlignment="1">
      <alignment horizontal="left" vertical="top" wrapText="1"/>
    </xf>
    <xf numFmtId="0" fontId="0" fillId="0" borderId="55"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180" fontId="32" fillId="0" borderId="8" xfId="1" applyNumberFormat="1" applyFont="1" applyBorder="1" applyAlignment="1">
      <alignment horizontal="right" vertical="center" indent="1"/>
    </xf>
    <xf numFmtId="180" fontId="89" fillId="0" borderId="8" xfId="0" applyNumberFormat="1" applyFont="1" applyBorder="1" applyAlignment="1">
      <alignment horizontal="right" vertical="center" indent="1"/>
    </xf>
    <xf numFmtId="0" fontId="13" fillId="0" borderId="0" xfId="0" applyFont="1" applyAlignment="1">
      <alignment horizontal="left" vertical="center"/>
    </xf>
    <xf numFmtId="0" fontId="56" fillId="0" borderId="8" xfId="1" applyFont="1" applyBorder="1" applyAlignment="1" applyProtection="1">
      <alignment horizontal="left" vertical="top" wrapText="1"/>
      <protection locked="0"/>
    </xf>
    <xf numFmtId="0" fontId="57" fillId="0" borderId="8" xfId="0" applyFont="1" applyBorder="1" applyAlignment="1" applyProtection="1">
      <alignment horizontal="left" vertical="top" wrapText="1"/>
      <protection locked="0"/>
    </xf>
    <xf numFmtId="0" fontId="130" fillId="14" borderId="41" xfId="1" applyFont="1" applyFill="1" applyBorder="1" applyAlignment="1">
      <alignment horizontal="center" vertical="top"/>
    </xf>
    <xf numFmtId="0" fontId="126" fillId="14" borderId="44" xfId="0" applyFont="1" applyFill="1" applyBorder="1" applyAlignment="1">
      <alignment horizontal="center" vertical="top"/>
    </xf>
    <xf numFmtId="0" fontId="126" fillId="14" borderId="96" xfId="0" applyFont="1" applyFill="1" applyBorder="1" applyAlignment="1">
      <alignment horizontal="center" vertical="top"/>
    </xf>
    <xf numFmtId="0" fontId="130" fillId="14" borderId="26" xfId="1" applyFont="1" applyFill="1" applyBorder="1" applyAlignment="1">
      <alignment horizontal="center" vertical="top"/>
    </xf>
    <xf numFmtId="0" fontId="130" fillId="14" borderId="24" xfId="0" applyFont="1" applyFill="1" applyBorder="1" applyAlignment="1">
      <alignment horizontal="center" vertical="top"/>
    </xf>
    <xf numFmtId="0" fontId="130" fillId="14" borderId="25" xfId="0" applyFont="1" applyFill="1" applyBorder="1" applyAlignment="1">
      <alignment horizontal="center" vertical="top"/>
    </xf>
    <xf numFmtId="3" fontId="32" fillId="3" borderId="8" xfId="1" applyNumberFormat="1" applyFont="1" applyFill="1" applyBorder="1" applyAlignment="1" applyProtection="1">
      <alignment horizontal="right" vertical="center" indent="1"/>
      <protection locked="0"/>
    </xf>
    <xf numFmtId="0" fontId="89" fillId="3" borderId="8" xfId="0" applyFont="1" applyFill="1" applyBorder="1" applyAlignment="1" applyProtection="1">
      <alignment horizontal="right" vertical="center" indent="1"/>
      <protection locked="0"/>
    </xf>
    <xf numFmtId="0" fontId="25" fillId="4" borderId="0" xfId="1" applyFont="1" applyFill="1" applyAlignment="1">
      <alignment horizontal="right" vertical="center" wrapText="1"/>
    </xf>
    <xf numFmtId="0" fontId="0" fillId="0" borderId="0" xfId="0" applyAlignment="1">
      <alignment horizontal="right" vertical="center" wrapText="1"/>
    </xf>
    <xf numFmtId="0" fontId="13" fillId="0" borderId="6" xfId="0" applyFont="1" applyBorder="1" applyAlignment="1">
      <alignment horizontal="left" vertical="center"/>
    </xf>
    <xf numFmtId="0" fontId="64" fillId="0" borderId="8" xfId="1" applyFont="1" applyBorder="1" applyAlignment="1" applyProtection="1">
      <alignment horizontal="left" vertical="center"/>
      <protection locked="0"/>
    </xf>
    <xf numFmtId="0" fontId="64" fillId="0" borderId="8" xfId="0" applyFont="1" applyBorder="1" applyAlignment="1" applyProtection="1">
      <alignment horizontal="left" vertical="center"/>
      <protection locked="0"/>
    </xf>
    <xf numFmtId="0" fontId="165" fillId="11" borderId="56" xfId="0" applyFont="1" applyFill="1" applyBorder="1" applyAlignment="1">
      <alignment horizontal="center" wrapText="1"/>
    </xf>
    <xf numFmtId="0" fontId="89" fillId="0" borderId="57" xfId="0" applyFont="1" applyBorder="1" applyAlignment="1">
      <alignment horizontal="center" wrapText="1"/>
    </xf>
    <xf numFmtId="0" fontId="89" fillId="0" borderId="87" xfId="0" applyFont="1" applyBorder="1" applyAlignment="1">
      <alignment horizontal="center" wrapText="1"/>
    </xf>
    <xf numFmtId="0" fontId="0" fillId="11" borderId="57" xfId="0" applyFill="1" applyBorder="1" applyAlignment="1">
      <alignment horizontal="center" vertical="center" wrapText="1"/>
    </xf>
    <xf numFmtId="0" fontId="0" fillId="0" borderId="57" xfId="0" applyBorder="1" applyAlignment="1">
      <alignment horizontal="center" vertical="center" wrapText="1"/>
    </xf>
    <xf numFmtId="0" fontId="0" fillId="0" borderId="87" xfId="0" applyBorder="1" applyAlignment="1">
      <alignment horizontal="center" vertical="center" wrapText="1"/>
    </xf>
    <xf numFmtId="0" fontId="111" fillId="14" borderId="14" xfId="0" applyFont="1" applyFill="1" applyBorder="1" applyAlignment="1">
      <alignment horizontal="center" vertical="center" wrapText="1"/>
    </xf>
    <xf numFmtId="0" fontId="112" fillId="14" borderId="56" xfId="0" applyFont="1" applyFill="1" applyBorder="1" applyAlignment="1">
      <alignment horizontal="center" vertical="center"/>
    </xf>
    <xf numFmtId="0" fontId="131" fillId="13" borderId="41" xfId="1" applyFont="1" applyFill="1" applyBorder="1" applyAlignment="1">
      <alignment horizontal="center" vertical="top" wrapText="1"/>
    </xf>
    <xf numFmtId="0" fontId="142" fillId="0" borderId="44" xfId="0" applyFont="1" applyBorder="1" applyAlignment="1">
      <alignment horizontal="center" vertical="top" wrapText="1"/>
    </xf>
    <xf numFmtId="0" fontId="142" fillId="0" borderId="45" xfId="0" applyFont="1" applyBorder="1" applyAlignment="1">
      <alignment horizontal="center" vertical="top" wrapText="1"/>
    </xf>
    <xf numFmtId="0" fontId="32" fillId="11" borderId="54" xfId="1" applyFont="1" applyFill="1" applyBorder="1" applyAlignment="1">
      <alignment horizontal="left" vertical="top" wrapText="1"/>
    </xf>
    <xf numFmtId="0" fontId="86" fillId="0" borderId="12" xfId="0" applyFont="1" applyBorder="1" applyAlignment="1">
      <alignment horizontal="left" vertical="top" wrapText="1"/>
    </xf>
    <xf numFmtId="0" fontId="86" fillId="0" borderId="13" xfId="0" applyFont="1" applyBorder="1" applyAlignment="1">
      <alignment horizontal="left" vertical="top" wrapText="1"/>
    </xf>
    <xf numFmtId="0" fontId="86" fillId="0" borderId="55" xfId="0" applyFont="1" applyBorder="1" applyAlignment="1">
      <alignment horizontal="left" vertical="top" wrapText="1"/>
    </xf>
    <xf numFmtId="0" fontId="86" fillId="0" borderId="0" xfId="0" applyFont="1" applyAlignment="1">
      <alignment horizontal="left" vertical="top" wrapText="1"/>
    </xf>
    <xf numFmtId="0" fontId="86" fillId="0" borderId="5" xfId="0" applyFont="1" applyBorder="1" applyAlignment="1">
      <alignment horizontal="left" vertical="top" wrapText="1"/>
    </xf>
    <xf numFmtId="0" fontId="111" fillId="13" borderId="14" xfId="1" applyFont="1" applyFill="1" applyBorder="1" applyAlignment="1">
      <alignment horizontal="center" vertical="center" wrapText="1"/>
    </xf>
    <xf numFmtId="0" fontId="147" fillId="13" borderId="56" xfId="0" applyFont="1" applyFill="1" applyBorder="1" applyAlignment="1">
      <alignment horizontal="center" vertical="center"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30" fillId="14" borderId="23" xfId="0" applyFont="1" applyFill="1" applyBorder="1" applyAlignment="1">
      <alignment horizontal="center" vertical="top"/>
    </xf>
    <xf numFmtId="0" fontId="126" fillId="14" borderId="24" xfId="0" applyFont="1" applyFill="1" applyBorder="1" applyAlignment="1">
      <alignment horizontal="center" vertical="top"/>
    </xf>
    <xf numFmtId="0" fontId="126" fillId="14" borderId="25" xfId="0" applyFont="1" applyFill="1" applyBorder="1" applyAlignment="1">
      <alignment horizontal="center" vertical="top"/>
    </xf>
    <xf numFmtId="0" fontId="124" fillId="14" borderId="24" xfId="0" applyFont="1" applyFill="1" applyBorder="1" applyAlignment="1">
      <alignment horizontal="center" vertical="top"/>
    </xf>
    <xf numFmtId="0" fontId="124" fillId="14" borderId="40" xfId="0" applyFont="1" applyFill="1" applyBorder="1" applyAlignment="1">
      <alignment horizontal="center" vertical="top"/>
    </xf>
    <xf numFmtId="0" fontId="90" fillId="0" borderId="8" xfId="1" applyFont="1" applyBorder="1" applyAlignment="1" applyProtection="1">
      <alignment horizontal="center" shrinkToFit="1"/>
      <protection locked="0"/>
    </xf>
    <xf numFmtId="0" fontId="56" fillId="0" borderId="8" xfId="0" applyFont="1" applyBorder="1" applyAlignment="1" applyProtection="1">
      <alignment horizontal="center" shrinkToFit="1"/>
      <protection locked="0"/>
    </xf>
    <xf numFmtId="0" fontId="12" fillId="8" borderId="32" xfId="1" applyFont="1"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64" fillId="0" borderId="8" xfId="1" applyFont="1" applyBorder="1" applyAlignment="1" applyProtection="1">
      <alignment horizontal="center" vertical="center"/>
      <protection locked="0"/>
    </xf>
    <xf numFmtId="0" fontId="64" fillId="0" borderId="8" xfId="0" applyFont="1" applyBorder="1" applyAlignment="1" applyProtection="1">
      <alignment horizontal="center" vertical="center"/>
      <protection locked="0"/>
    </xf>
    <xf numFmtId="0" fontId="131" fillId="13" borderId="23" xfId="1" applyFont="1" applyFill="1" applyBorder="1" applyAlignment="1">
      <alignment horizontal="center" vertical="top" wrapText="1"/>
    </xf>
    <xf numFmtId="0" fontId="129" fillId="13" borderId="24" xfId="0" applyFont="1" applyFill="1" applyBorder="1" applyAlignment="1">
      <alignment horizontal="center" vertical="top" wrapText="1"/>
    </xf>
    <xf numFmtId="0" fontId="129" fillId="13" borderId="25" xfId="0" applyFont="1" applyFill="1" applyBorder="1" applyAlignment="1">
      <alignment horizontal="center" vertical="top" wrapText="1"/>
    </xf>
    <xf numFmtId="0" fontId="130" fillId="14" borderId="44" xfId="1" applyFont="1" applyFill="1" applyBorder="1" applyAlignment="1">
      <alignment horizontal="center" vertical="top" wrapText="1"/>
    </xf>
    <xf numFmtId="0" fontId="124" fillId="0" borderId="44" xfId="0" applyFont="1" applyBorder="1" applyAlignment="1">
      <alignment horizontal="center" vertical="top" wrapText="1"/>
    </xf>
    <xf numFmtId="0" fontId="124" fillId="0" borderId="45" xfId="0" applyFont="1" applyBorder="1" applyAlignment="1">
      <alignment horizontal="center" vertical="top" wrapText="1"/>
    </xf>
    <xf numFmtId="0" fontId="130" fillId="14" borderId="44" xfId="1" applyFont="1" applyFill="1" applyBorder="1" applyAlignment="1">
      <alignment horizontal="center" vertical="top"/>
    </xf>
    <xf numFmtId="0" fontId="124" fillId="14" borderId="44" xfId="0" applyFont="1" applyFill="1" applyBorder="1" applyAlignment="1">
      <alignment horizontal="center" vertical="top"/>
    </xf>
    <xf numFmtId="0" fontId="54" fillId="0" borderId="17" xfId="1" applyFont="1" applyBorder="1" applyAlignment="1" applyProtection="1">
      <alignment horizontal="center"/>
      <protection locked="0"/>
    </xf>
    <xf numFmtId="0" fontId="53" fillId="0" borderId="17" xfId="0" applyFont="1" applyBorder="1" applyAlignment="1" applyProtection="1">
      <alignment horizontal="center"/>
      <protection locked="0"/>
    </xf>
    <xf numFmtId="0" fontId="45" fillId="0" borderId="19" xfId="0" applyFont="1" applyBorder="1" applyAlignment="1">
      <alignment horizontal="center" vertical="center" shrinkToFit="1"/>
    </xf>
    <xf numFmtId="0" fontId="45" fillId="0" borderId="20" xfId="0" applyFont="1" applyBorder="1" applyAlignment="1">
      <alignment horizontal="center" vertical="center" shrinkToFit="1"/>
    </xf>
    <xf numFmtId="0" fontId="45" fillId="0" borderId="19" xfId="1" applyFont="1" applyBorder="1" applyAlignment="1">
      <alignment horizontal="center" vertical="center" wrapText="1"/>
    </xf>
    <xf numFmtId="0" fontId="45" fillId="0" borderId="20" xfId="1" applyFont="1" applyBorder="1" applyAlignment="1">
      <alignment horizontal="center" vertical="center" wrapText="1"/>
    </xf>
    <xf numFmtId="0" fontId="130" fillId="14" borderId="44" xfId="0" applyFont="1" applyFill="1" applyBorder="1" applyAlignment="1">
      <alignment horizontal="center" vertical="top"/>
    </xf>
    <xf numFmtId="0" fontId="124" fillId="14" borderId="25" xfId="0" applyFont="1" applyFill="1" applyBorder="1" applyAlignment="1">
      <alignment horizontal="center" vertical="top"/>
    </xf>
    <xf numFmtId="0" fontId="86" fillId="8" borderId="33" xfId="0" applyFont="1" applyFill="1" applyBorder="1" applyAlignment="1">
      <alignment horizontal="center" vertical="center"/>
    </xf>
    <xf numFmtId="0" fontId="86" fillId="8" borderId="34" xfId="0" applyFont="1" applyFill="1" applyBorder="1" applyAlignment="1">
      <alignment horizontal="center" vertical="center"/>
    </xf>
    <xf numFmtId="0" fontId="86" fillId="8" borderId="35" xfId="0" applyFont="1" applyFill="1" applyBorder="1" applyAlignment="1">
      <alignment horizontal="center" vertical="center"/>
    </xf>
    <xf numFmtId="0" fontId="86" fillId="8" borderId="36" xfId="0" applyFont="1" applyFill="1" applyBorder="1" applyAlignment="1">
      <alignment horizontal="center" vertical="center"/>
    </xf>
    <xf numFmtId="0" fontId="86" fillId="8" borderId="37" xfId="0" applyFont="1" applyFill="1" applyBorder="1" applyAlignment="1">
      <alignment horizontal="center" vertical="center"/>
    </xf>
    <xf numFmtId="0" fontId="0" fillId="8" borderId="33" xfId="0" applyFill="1" applyBorder="1" applyAlignment="1">
      <alignment horizontal="center" vertical="center"/>
    </xf>
    <xf numFmtId="0" fontId="0" fillId="8" borderId="34" xfId="0" applyFill="1" applyBorder="1" applyAlignment="1">
      <alignment horizontal="center" vertical="center"/>
    </xf>
    <xf numFmtId="0" fontId="0" fillId="8" borderId="35" xfId="0" applyFill="1" applyBorder="1" applyAlignment="1">
      <alignment horizontal="center" vertical="center"/>
    </xf>
    <xf numFmtId="0" fontId="0" fillId="8" borderId="36" xfId="0" applyFill="1" applyBorder="1" applyAlignment="1">
      <alignment horizontal="center" vertical="center"/>
    </xf>
    <xf numFmtId="0" fontId="0" fillId="8" borderId="37" xfId="0" applyFill="1" applyBorder="1" applyAlignment="1">
      <alignment horizontal="center" vertical="center"/>
    </xf>
    <xf numFmtId="0" fontId="32" fillId="11" borderId="12" xfId="1" applyFont="1" applyFill="1" applyBorder="1" applyAlignment="1">
      <alignment horizontal="left" vertical="top" wrapText="1"/>
    </xf>
    <xf numFmtId="0" fontId="89" fillId="11" borderId="12" xfId="0" applyFont="1" applyFill="1" applyBorder="1" applyAlignment="1">
      <alignment horizontal="left" vertical="top" wrapText="1"/>
    </xf>
    <xf numFmtId="0" fontId="89" fillId="11" borderId="13" xfId="0" applyFont="1" applyFill="1" applyBorder="1" applyAlignment="1">
      <alignment horizontal="left" vertical="top" wrapText="1"/>
    </xf>
    <xf numFmtId="0" fontId="89" fillId="11" borderId="0" xfId="0" applyFont="1" applyFill="1" applyAlignment="1">
      <alignment horizontal="left" vertical="top" wrapText="1"/>
    </xf>
    <xf numFmtId="0" fontId="89" fillId="11" borderId="5" xfId="0" applyFont="1" applyFill="1" applyBorder="1" applyAlignment="1">
      <alignment horizontal="left" vertical="top" wrapText="1"/>
    </xf>
    <xf numFmtId="0" fontId="12" fillId="8" borderId="32" xfId="0" applyFont="1" applyFill="1" applyBorder="1" applyAlignment="1">
      <alignment horizontal="center" vertical="center" wrapText="1"/>
    </xf>
    <xf numFmtId="0" fontId="80" fillId="8" borderId="33" xfId="0" applyFont="1" applyFill="1" applyBorder="1" applyAlignment="1">
      <alignment horizontal="center" vertical="center" wrapText="1"/>
    </xf>
    <xf numFmtId="0" fontId="80" fillId="8" borderId="34" xfId="0" applyFont="1" applyFill="1" applyBorder="1" applyAlignment="1">
      <alignment horizontal="center" vertical="center" wrapText="1"/>
    </xf>
    <xf numFmtId="0" fontId="80" fillId="8" borderId="35" xfId="0" applyFont="1" applyFill="1" applyBorder="1" applyAlignment="1">
      <alignment horizontal="center" vertical="center" wrapText="1"/>
    </xf>
    <xf numFmtId="0" fontId="80" fillId="8" borderId="36" xfId="0" applyFont="1" applyFill="1" applyBorder="1" applyAlignment="1">
      <alignment horizontal="center" vertical="center" wrapText="1"/>
    </xf>
    <xf numFmtId="0" fontId="80" fillId="8" borderId="37" xfId="0" applyFont="1" applyFill="1" applyBorder="1" applyAlignment="1">
      <alignment horizontal="center" vertical="center" wrapText="1"/>
    </xf>
    <xf numFmtId="0" fontId="130" fillId="0" borderId="24" xfId="0" applyFont="1" applyBorder="1" applyAlignment="1">
      <alignment horizontal="center" vertical="top"/>
    </xf>
    <xf numFmtId="0" fontId="130" fillId="0" borderId="40" xfId="0" applyFont="1" applyBorder="1" applyAlignment="1">
      <alignment horizontal="center" vertical="top"/>
    </xf>
    <xf numFmtId="0" fontId="121" fillId="14" borderId="26" xfId="1" applyFont="1" applyFill="1" applyBorder="1" applyAlignment="1">
      <alignment horizontal="center" vertical="top"/>
    </xf>
    <xf numFmtId="0" fontId="122" fillId="14" borderId="24" xfId="0" applyFont="1" applyFill="1" applyBorder="1" applyAlignment="1">
      <alignment horizontal="center" vertical="top"/>
    </xf>
    <xf numFmtId="0" fontId="122" fillId="14" borderId="25" xfId="0" applyFont="1" applyFill="1" applyBorder="1" applyAlignment="1">
      <alignment horizontal="center" vertical="top"/>
    </xf>
    <xf numFmtId="0" fontId="131" fillId="13" borderId="26" xfId="1" applyFont="1" applyFill="1" applyBorder="1" applyAlignment="1">
      <alignment horizontal="center" vertical="top"/>
    </xf>
    <xf numFmtId="0" fontId="129" fillId="13" borderId="24" xfId="0" applyFont="1" applyFill="1" applyBorder="1" applyAlignment="1">
      <alignment horizontal="center" vertical="top"/>
    </xf>
    <xf numFmtId="0" fontId="129" fillId="13" borderId="40" xfId="0" applyFont="1" applyFill="1" applyBorder="1" applyAlignment="1">
      <alignment horizontal="center" vertical="top"/>
    </xf>
    <xf numFmtId="0" fontId="89" fillId="11" borderId="12" xfId="0" applyFont="1" applyFill="1" applyBorder="1" applyAlignment="1">
      <alignment wrapText="1"/>
    </xf>
    <xf numFmtId="0" fontId="89" fillId="11" borderId="0" xfId="0" applyFont="1" applyFill="1" applyAlignment="1">
      <alignment wrapText="1"/>
    </xf>
    <xf numFmtId="0" fontId="43" fillId="13" borderId="23" xfId="1" applyFont="1" applyFill="1" applyBorder="1" applyAlignment="1">
      <alignment horizontal="center" vertical="top" wrapText="1"/>
    </xf>
    <xf numFmtId="0" fontId="127" fillId="13" borderId="24" xfId="0" applyFont="1" applyFill="1" applyBorder="1" applyAlignment="1">
      <alignment horizontal="center" vertical="top" wrapText="1"/>
    </xf>
    <xf numFmtId="0" fontId="127" fillId="13" borderId="25" xfId="0" applyFont="1" applyFill="1" applyBorder="1" applyAlignment="1">
      <alignment horizontal="center" vertical="top" wrapText="1"/>
    </xf>
    <xf numFmtId="0" fontId="32" fillId="11" borderId="1" xfId="1" applyFont="1" applyFill="1" applyBorder="1" applyAlignment="1">
      <alignment horizontal="left" vertical="top" wrapText="1"/>
    </xf>
    <xf numFmtId="0" fontId="89" fillId="11" borderId="1" xfId="0" applyFont="1" applyFill="1" applyBorder="1" applyAlignment="1">
      <alignment horizontal="left" vertical="top" wrapText="1"/>
    </xf>
    <xf numFmtId="0" fontId="89" fillId="11" borderId="27" xfId="0" applyFont="1" applyFill="1" applyBorder="1" applyAlignment="1">
      <alignment horizontal="left" vertical="top" wrapText="1"/>
    </xf>
    <xf numFmtId="0" fontId="131" fillId="13" borderId="26" xfId="1" applyFont="1" applyFill="1" applyBorder="1" applyAlignment="1">
      <alignment horizontal="center" vertical="top" wrapText="1"/>
    </xf>
    <xf numFmtId="0" fontId="127" fillId="13" borderId="40" xfId="0" applyFont="1" applyFill="1" applyBorder="1" applyAlignment="1">
      <alignment horizontal="center" vertical="top" wrapText="1"/>
    </xf>
    <xf numFmtId="0" fontId="43" fillId="13" borderId="26" xfId="1" applyFont="1" applyFill="1" applyBorder="1" applyAlignment="1">
      <alignment horizontal="center" vertical="top" wrapText="1"/>
    </xf>
    <xf numFmtId="0" fontId="127" fillId="13" borderId="24" xfId="0" applyFont="1" applyFill="1" applyBorder="1" applyAlignment="1">
      <alignment horizontal="center" wrapText="1"/>
    </xf>
    <xf numFmtId="0" fontId="127" fillId="13" borderId="25" xfId="0" applyFont="1" applyFill="1" applyBorder="1" applyAlignment="1">
      <alignment horizontal="center" wrapText="1"/>
    </xf>
    <xf numFmtId="0" fontId="131" fillId="13" borderId="24" xfId="1" applyFont="1" applyFill="1" applyBorder="1" applyAlignment="1">
      <alignment horizontal="center" vertical="top" wrapText="1"/>
    </xf>
    <xf numFmtId="0" fontId="131" fillId="13" borderId="40" xfId="1" applyFont="1" applyFill="1" applyBorder="1" applyAlignment="1">
      <alignment horizontal="center" vertical="top" wrapText="1"/>
    </xf>
    <xf numFmtId="0" fontId="12" fillId="11" borderId="0" xfId="1" applyFont="1" applyFill="1" applyAlignment="1">
      <alignment horizontal="center" vertical="center"/>
    </xf>
    <xf numFmtId="0" fontId="86" fillId="11" borderId="0" xfId="0" applyFont="1" applyFill="1" applyAlignment="1">
      <alignment horizontal="center" vertical="center"/>
    </xf>
    <xf numFmtId="0" fontId="80" fillId="11" borderId="0" xfId="0" applyFont="1" applyFill="1" applyAlignment="1">
      <alignment horizontal="center" vertical="center"/>
    </xf>
    <xf numFmtId="0" fontId="0" fillId="11" borderId="0" xfId="0" applyFill="1" applyAlignment="1">
      <alignment horizontal="center" vertical="center"/>
    </xf>
    <xf numFmtId="0" fontId="0" fillId="11" borderId="5" xfId="0" applyFill="1" applyBorder="1" applyAlignment="1">
      <alignment horizontal="center" vertical="center"/>
    </xf>
    <xf numFmtId="0" fontId="80" fillId="11" borderId="3" xfId="0" applyFont="1" applyFill="1" applyBorder="1" applyAlignment="1">
      <alignment horizontal="center" vertical="center"/>
    </xf>
    <xf numFmtId="0" fontId="0" fillId="11" borderId="3" xfId="0" applyFill="1" applyBorder="1" applyAlignment="1">
      <alignment horizontal="center" vertical="center"/>
    </xf>
    <xf numFmtId="0" fontId="0" fillId="11" borderId="95" xfId="0" applyFill="1" applyBorder="1" applyAlignment="1">
      <alignment horizontal="center" vertical="center"/>
    </xf>
    <xf numFmtId="0" fontId="36" fillId="11" borderId="1" xfId="0" applyFont="1" applyFill="1" applyBorder="1" applyAlignment="1">
      <alignment horizontal="left" vertical="top" wrapText="1"/>
    </xf>
    <xf numFmtId="0" fontId="36" fillId="11" borderId="27" xfId="0" applyFont="1" applyFill="1" applyBorder="1" applyAlignment="1">
      <alignment horizontal="left" vertical="top" wrapText="1"/>
    </xf>
    <xf numFmtId="0" fontId="36" fillId="11" borderId="0" xfId="0" applyFont="1" applyFill="1" applyAlignment="1">
      <alignment horizontal="left" vertical="top" wrapText="1"/>
    </xf>
    <xf numFmtId="0" fontId="36" fillId="11" borderId="5" xfId="0" applyFont="1" applyFill="1" applyBorder="1" applyAlignment="1">
      <alignment horizontal="left" vertical="top" wrapText="1"/>
    </xf>
    <xf numFmtId="0" fontId="0" fillId="11" borderId="1" xfId="0" applyFill="1" applyBorder="1" applyAlignment="1">
      <alignment wrapText="1"/>
    </xf>
    <xf numFmtId="0" fontId="0" fillId="11" borderId="27" xfId="0" applyFill="1" applyBorder="1" applyAlignment="1">
      <alignment wrapText="1"/>
    </xf>
    <xf numFmtId="0" fontId="0" fillId="11" borderId="0" xfId="0" applyFill="1" applyAlignment="1">
      <alignment wrapText="1"/>
    </xf>
    <xf numFmtId="0" fontId="0" fillId="11" borderId="5" xfId="0" applyFill="1" applyBorder="1" applyAlignment="1">
      <alignment wrapText="1"/>
    </xf>
    <xf numFmtId="0" fontId="89" fillId="11" borderId="12" xfId="0" applyFont="1" applyFill="1" applyBorder="1"/>
    <xf numFmtId="0" fontId="89" fillId="11" borderId="13" xfId="0" applyFont="1" applyFill="1" applyBorder="1"/>
    <xf numFmtId="0" fontId="89" fillId="11" borderId="0" xfId="0" applyFont="1" applyFill="1"/>
    <xf numFmtId="0" fontId="89" fillId="11" borderId="5" xfId="0" applyFont="1" applyFill="1" applyBorder="1"/>
    <xf numFmtId="0" fontId="131" fillId="12" borderId="26" xfId="1" applyFont="1" applyFill="1" applyBorder="1" applyAlignment="1">
      <alignment horizontal="center" vertical="top" wrapText="1"/>
    </xf>
    <xf numFmtId="0" fontId="127" fillId="12" borderId="24" xfId="0" applyFont="1" applyFill="1" applyBorder="1" applyAlignment="1">
      <alignment horizontal="center" vertical="top" wrapText="1"/>
    </xf>
    <xf numFmtId="0" fontId="127" fillId="12" borderId="40" xfId="0" applyFont="1" applyFill="1" applyBorder="1" applyAlignment="1">
      <alignment horizontal="center" vertical="top" wrapText="1"/>
    </xf>
    <xf numFmtId="0" fontId="32" fillId="8" borderId="1" xfId="1" applyFont="1" applyFill="1" applyBorder="1" applyAlignment="1">
      <alignment horizontal="left" vertical="top" wrapText="1"/>
    </xf>
    <xf numFmtId="0" fontId="36" fillId="8" borderId="1" xfId="0" applyFont="1" applyFill="1" applyBorder="1" applyAlignment="1">
      <alignment horizontal="left" vertical="top" wrapText="1"/>
    </xf>
    <xf numFmtId="0" fontId="36" fillId="8" borderId="27" xfId="0" applyFont="1" applyFill="1" applyBorder="1" applyAlignment="1">
      <alignment horizontal="left" vertical="top" wrapText="1"/>
    </xf>
    <xf numFmtId="0" fontId="36" fillId="8" borderId="0" xfId="0" applyFont="1" applyFill="1" applyAlignment="1">
      <alignment horizontal="left" vertical="top" wrapText="1"/>
    </xf>
    <xf numFmtId="0" fontId="36" fillId="8" borderId="5" xfId="0" applyFont="1" applyFill="1" applyBorder="1" applyAlignment="1">
      <alignment horizontal="left" vertical="top" wrapText="1"/>
    </xf>
    <xf numFmtId="0" fontId="131" fillId="12" borderId="23" xfId="1" applyFont="1" applyFill="1" applyBorder="1" applyAlignment="1">
      <alignment horizontal="center" vertical="top" wrapText="1"/>
    </xf>
    <xf numFmtId="0" fontId="129" fillId="12" borderId="24" xfId="0" applyFont="1" applyFill="1" applyBorder="1" applyAlignment="1">
      <alignment horizontal="center" vertical="top" wrapText="1"/>
    </xf>
    <xf numFmtId="0" fontId="133" fillId="11" borderId="12" xfId="1" applyFont="1" applyFill="1" applyBorder="1" applyAlignment="1">
      <alignment horizontal="left" vertical="top" wrapText="1"/>
    </xf>
    <xf numFmtId="0" fontId="50" fillId="12" borderId="23" xfId="1" applyFont="1" applyFill="1" applyBorder="1" applyAlignment="1">
      <alignment horizontal="center" vertical="top"/>
    </xf>
    <xf numFmtId="0" fontId="47" fillId="12" borderId="24" xfId="0" applyFont="1" applyFill="1" applyBorder="1" applyAlignment="1">
      <alignment horizontal="center" vertical="top"/>
    </xf>
    <xf numFmtId="0" fontId="47" fillId="12" borderId="25" xfId="0" applyFont="1" applyFill="1" applyBorder="1" applyAlignment="1">
      <alignment horizontal="center" vertical="top"/>
    </xf>
    <xf numFmtId="0" fontId="36" fillId="0" borderId="1" xfId="0" applyFont="1" applyBorder="1" applyAlignment="1">
      <alignment horizontal="left" vertical="top" wrapText="1"/>
    </xf>
    <xf numFmtId="0" fontId="36" fillId="0" borderId="27" xfId="0" applyFont="1" applyBorder="1" applyAlignment="1">
      <alignment horizontal="left" vertical="top" wrapText="1"/>
    </xf>
    <xf numFmtId="0" fontId="36" fillId="0" borderId="0" xfId="0" applyFont="1" applyAlignment="1">
      <alignment horizontal="left" vertical="top" wrapText="1"/>
    </xf>
    <xf numFmtId="0" fontId="36" fillId="0" borderId="5" xfId="0" applyFont="1" applyBorder="1" applyAlignment="1">
      <alignment horizontal="left" vertical="top" wrapText="1"/>
    </xf>
    <xf numFmtId="0" fontId="36" fillId="0" borderId="1" xfId="0" applyFont="1" applyBorder="1" applyAlignment="1">
      <alignment wrapText="1"/>
    </xf>
    <xf numFmtId="0" fontId="36" fillId="0" borderId="27" xfId="0" applyFont="1" applyBorder="1" applyAlignment="1">
      <alignment wrapText="1"/>
    </xf>
    <xf numFmtId="0" fontId="36" fillId="0" borderId="0" xfId="0" applyFont="1" applyAlignment="1">
      <alignment wrapText="1"/>
    </xf>
    <xf numFmtId="0" fontId="36" fillId="0" borderId="5" xfId="0" applyFont="1" applyBorder="1" applyAlignment="1">
      <alignment wrapText="1"/>
    </xf>
    <xf numFmtId="0" fontId="50" fillId="12" borderId="23" xfId="1" applyFont="1" applyFill="1" applyBorder="1" applyAlignment="1">
      <alignment horizontal="center" vertical="top" wrapText="1"/>
    </xf>
    <xf numFmtId="0" fontId="47" fillId="12" borderId="24" xfId="0" applyFont="1" applyFill="1" applyBorder="1" applyAlignment="1">
      <alignment horizontal="center" vertical="top" wrapText="1"/>
    </xf>
    <xf numFmtId="0" fontId="47" fillId="12" borderId="25" xfId="0" applyFont="1" applyFill="1" applyBorder="1" applyAlignment="1">
      <alignment horizontal="center" vertical="top" wrapText="1"/>
    </xf>
    <xf numFmtId="0" fontId="32" fillId="8" borderId="54" xfId="1" applyFont="1" applyFill="1" applyBorder="1" applyAlignment="1">
      <alignment horizontal="left" vertical="top" wrapText="1"/>
    </xf>
    <xf numFmtId="0" fontId="125" fillId="12" borderId="26" xfId="1" applyFont="1" applyFill="1" applyBorder="1" applyAlignment="1">
      <alignment horizontal="center" vertical="top" wrapText="1"/>
    </xf>
    <xf numFmtId="0" fontId="125" fillId="12" borderId="24" xfId="1" applyFont="1" applyFill="1" applyBorder="1" applyAlignment="1">
      <alignment horizontal="center" vertical="top" wrapText="1"/>
    </xf>
    <xf numFmtId="0" fontId="125" fillId="12" borderId="40" xfId="1" applyFont="1" applyFill="1" applyBorder="1" applyAlignment="1">
      <alignment horizontal="center" vertical="top" wrapText="1"/>
    </xf>
    <xf numFmtId="0" fontId="130" fillId="14" borderId="26" xfId="1" applyFont="1" applyFill="1" applyBorder="1" applyAlignment="1">
      <alignment horizontal="center" vertical="top" wrapText="1"/>
    </xf>
    <xf numFmtId="0" fontId="124" fillId="0" borderId="24" xfId="0" applyFont="1" applyBorder="1" applyAlignment="1">
      <alignment horizontal="center" vertical="top" wrapText="1"/>
    </xf>
    <xf numFmtId="0" fontId="124" fillId="0" borderId="25" xfId="0" applyFont="1" applyBorder="1" applyAlignment="1">
      <alignment horizontal="center" vertical="top" wrapText="1"/>
    </xf>
    <xf numFmtId="0" fontId="63" fillId="0" borderId="8" xfId="1" applyFont="1" applyBorder="1" applyAlignment="1" applyProtection="1">
      <alignment horizontal="left" vertical="center"/>
      <protection locked="0"/>
    </xf>
    <xf numFmtId="0" fontId="63" fillId="0" borderId="8" xfId="0" applyFont="1" applyBorder="1" applyAlignment="1" applyProtection="1">
      <alignment horizontal="left" vertical="center"/>
      <protection locked="0"/>
    </xf>
    <xf numFmtId="0" fontId="126" fillId="0" borderId="24" xfId="0" applyFont="1" applyBorder="1" applyAlignment="1">
      <alignment horizontal="center" vertical="top"/>
    </xf>
    <xf numFmtId="0" fontId="126" fillId="0" borderId="25" xfId="0" applyFont="1" applyBorder="1" applyAlignment="1">
      <alignment horizontal="center" vertical="top"/>
    </xf>
    <xf numFmtId="0" fontId="124" fillId="0" borderId="24" xfId="0" applyFont="1" applyBorder="1" applyAlignment="1">
      <alignment horizontal="center" vertical="top"/>
    </xf>
    <xf numFmtId="0" fontId="124" fillId="0" borderId="25" xfId="0" applyFont="1" applyBorder="1" applyAlignment="1">
      <alignment horizontal="center" vertical="top"/>
    </xf>
    <xf numFmtId="0" fontId="124" fillId="0" borderId="44" xfId="0" applyFont="1" applyBorder="1" applyAlignment="1">
      <alignment horizontal="center" vertical="top"/>
    </xf>
    <xf numFmtId="0" fontId="124" fillId="0" borderId="45" xfId="0" applyFont="1" applyBorder="1" applyAlignment="1">
      <alignment horizontal="center" vertical="top"/>
    </xf>
    <xf numFmtId="0" fontId="32" fillId="11" borderId="0" xfId="1" applyFont="1" applyFill="1" applyAlignment="1">
      <alignment horizontal="left" vertical="top" wrapText="1"/>
    </xf>
    <xf numFmtId="0" fontId="129" fillId="13" borderId="40" xfId="0" applyFont="1" applyFill="1" applyBorder="1" applyAlignment="1">
      <alignment horizontal="center" vertical="top" wrapText="1"/>
    </xf>
    <xf numFmtId="0" fontId="20" fillId="0" borderId="0" xfId="1" applyFont="1" applyAlignment="1">
      <alignment horizontal="center" vertical="center"/>
    </xf>
    <xf numFmtId="0" fontId="10" fillId="0" borderId="0" xfId="1" applyFont="1" applyAlignment="1">
      <alignment horizontal="center" vertical="center" wrapText="1"/>
    </xf>
    <xf numFmtId="0" fontId="12" fillId="0" borderId="0" xfId="1" applyFont="1" applyAlignment="1">
      <alignment horizontal="center" vertical="center" wrapText="1"/>
    </xf>
    <xf numFmtId="0" fontId="64" fillId="0" borderId="0" xfId="1" applyFont="1" applyAlignment="1">
      <alignment horizontal="left" vertical="center"/>
    </xf>
    <xf numFmtId="0" fontId="64" fillId="0" borderId="0" xfId="0" applyFont="1" applyAlignment="1">
      <alignment horizontal="left" vertical="center"/>
    </xf>
    <xf numFmtId="0" fontId="162" fillId="0" borderId="19" xfId="0" applyFont="1" applyBorder="1" applyAlignment="1">
      <alignment horizontal="center" vertical="center" wrapText="1"/>
    </xf>
    <xf numFmtId="0" fontId="162" fillId="0" borderId="20" xfId="0" applyFont="1" applyBorder="1" applyAlignment="1">
      <alignment horizontal="center" vertical="center" wrapText="1"/>
    </xf>
    <xf numFmtId="0" fontId="16" fillId="11" borderId="0" xfId="0" applyFont="1" applyFill="1" applyAlignment="1">
      <alignment horizontal="left" vertical="center" wrapText="1" indent="1"/>
    </xf>
    <xf numFmtId="0" fontId="0" fillId="11" borderId="7" xfId="0" applyFill="1" applyBorder="1" applyAlignment="1">
      <alignment horizontal="left" vertical="center" wrapText="1" indent="1"/>
    </xf>
    <xf numFmtId="0" fontId="10" fillId="0" borderId="28" xfId="1" applyFont="1" applyBorder="1" applyAlignment="1">
      <alignment horizontal="center" vertical="center"/>
    </xf>
    <xf numFmtId="0" fontId="0" fillId="0" borderId="29" xfId="0" applyBorder="1" applyAlignment="1">
      <alignment horizontal="center" vertical="center"/>
    </xf>
    <xf numFmtId="0" fontId="10" fillId="0" borderId="28" xfId="1" applyFont="1" applyBorder="1" applyAlignment="1" applyProtection="1">
      <alignment horizontal="left" vertical="center" indent="1" shrinkToFit="1"/>
      <protection locked="0"/>
    </xf>
    <xf numFmtId="0" fontId="0" fillId="0" borderId="17" xfId="0" applyBorder="1" applyAlignment="1" applyProtection="1">
      <alignment horizontal="left" vertical="center" indent="1" shrinkToFit="1"/>
      <protection locked="0"/>
    </xf>
    <xf numFmtId="0" fontId="0" fillId="0" borderId="29" xfId="0" applyBorder="1" applyAlignment="1" applyProtection="1">
      <alignment horizontal="left" vertical="center" indent="1" shrinkToFit="1"/>
      <protection locked="0"/>
    </xf>
    <xf numFmtId="0" fontId="10" fillId="0" borderId="28" xfId="1" applyFont="1" applyBorder="1" applyAlignment="1">
      <alignment horizontal="center" vertical="center" wrapText="1"/>
    </xf>
    <xf numFmtId="0" fontId="0" fillId="0" borderId="17" xfId="0" applyBorder="1" applyAlignment="1">
      <alignment horizontal="center" vertical="center" wrapText="1"/>
    </xf>
    <xf numFmtId="0" fontId="0" fillId="0" borderId="29" xfId="0" applyBorder="1" applyAlignment="1">
      <alignment horizontal="center" vertical="center" wrapText="1"/>
    </xf>
    <xf numFmtId="0" fontId="109" fillId="2" borderId="28" xfId="1" applyFont="1" applyFill="1" applyBorder="1" applyAlignment="1">
      <alignment horizontal="center" wrapText="1"/>
    </xf>
    <xf numFmtId="0" fontId="0" fillId="0" borderId="17" xfId="0" applyBorder="1" applyAlignment="1">
      <alignment horizontal="center" wrapText="1"/>
    </xf>
    <xf numFmtId="0" fontId="0" fillId="0" borderId="29" xfId="0" applyBorder="1" applyAlignment="1">
      <alignment horizontal="center" wrapText="1"/>
    </xf>
    <xf numFmtId="0" fontId="12" fillId="0" borderId="14"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0" fillId="14" borderId="98" xfId="0" applyFont="1" applyFill="1" applyBorder="1" applyAlignment="1">
      <alignment horizontal="center" vertical="top"/>
    </xf>
    <xf numFmtId="0" fontId="130" fillId="14" borderId="45" xfId="0" applyFont="1" applyFill="1" applyBorder="1" applyAlignment="1">
      <alignment horizontal="center" vertical="top"/>
    </xf>
    <xf numFmtId="0" fontId="95" fillId="2" borderId="14" xfId="1" applyFont="1" applyFill="1" applyBorder="1" applyAlignment="1">
      <alignment horizontal="center" vertical="center"/>
    </xf>
    <xf numFmtId="0" fontId="95" fillId="2" borderId="12" xfId="1" applyFont="1" applyFill="1" applyBorder="1" applyAlignment="1">
      <alignment horizontal="center" vertical="center"/>
    </xf>
    <xf numFmtId="0" fontId="95" fillId="2" borderId="13" xfId="1" applyFont="1" applyFill="1" applyBorder="1" applyAlignment="1">
      <alignment horizontal="center" vertical="center"/>
    </xf>
    <xf numFmtId="0" fontId="112" fillId="0" borderId="10" xfId="0" applyFont="1" applyBorder="1"/>
    <xf numFmtId="0" fontId="112" fillId="0" borderId="8" xfId="0" applyFont="1" applyBorder="1"/>
    <xf numFmtId="0" fontId="112" fillId="0" borderId="9" xfId="0" applyFont="1" applyBorder="1"/>
    <xf numFmtId="0" fontId="114" fillId="0" borderId="62" xfId="0" applyFont="1" applyBorder="1" applyAlignment="1" applyProtection="1">
      <alignment horizontal="center" vertical="center" wrapText="1"/>
      <protection locked="0"/>
    </xf>
    <xf numFmtId="0" fontId="114" fillId="0" borderId="29" xfId="0" applyFont="1" applyBorder="1" applyAlignment="1" applyProtection="1">
      <alignment horizontal="center" vertical="center" wrapText="1"/>
      <protection locked="0"/>
    </xf>
    <xf numFmtId="182" fontId="114" fillId="0" borderId="62" xfId="0" applyNumberFormat="1" applyFont="1" applyBorder="1" applyAlignment="1" applyProtection="1">
      <alignment horizontal="center" vertical="center" shrinkToFit="1"/>
      <protection locked="0"/>
    </xf>
    <xf numFmtId="0" fontId="114" fillId="0" borderId="29" xfId="0" applyFont="1" applyBorder="1" applyAlignment="1" applyProtection="1">
      <alignment horizontal="center" vertical="center" shrinkToFit="1"/>
      <protection locked="0"/>
    </xf>
    <xf numFmtId="0" fontId="131" fillId="13" borderId="23" xfId="1" applyFont="1" applyFill="1" applyBorder="1" applyAlignment="1">
      <alignment horizontal="center" vertical="top"/>
    </xf>
    <xf numFmtId="0" fontId="129" fillId="13" borderId="25" xfId="0" applyFont="1" applyFill="1" applyBorder="1" applyAlignment="1">
      <alignment horizontal="center" vertical="top"/>
    </xf>
    <xf numFmtId="0" fontId="132" fillId="14" borderId="79" xfId="0" applyFont="1" applyFill="1" applyBorder="1" applyAlignment="1">
      <alignment horizontal="center" vertical="top"/>
    </xf>
    <xf numFmtId="0" fontId="132" fillId="14" borderId="44" xfId="0" applyFont="1" applyFill="1" applyBorder="1" applyAlignment="1">
      <alignment horizontal="center" vertical="top"/>
    </xf>
    <xf numFmtId="0" fontId="132" fillId="14" borderId="45" xfId="0" applyFont="1" applyFill="1" applyBorder="1" applyAlignment="1">
      <alignment horizontal="center" vertical="top"/>
    </xf>
    <xf numFmtId="0" fontId="131" fillId="13" borderId="79" xfId="1" applyFont="1" applyFill="1" applyBorder="1" applyAlignment="1">
      <alignment horizontal="center" vertical="top" wrapText="1"/>
    </xf>
    <xf numFmtId="0" fontId="129" fillId="0" borderId="44" xfId="0" applyFont="1" applyBorder="1" applyAlignment="1">
      <alignment horizontal="center" vertical="top" wrapText="1"/>
    </xf>
    <xf numFmtId="0" fontId="129" fillId="0" borderId="45" xfId="0" applyFont="1" applyBorder="1" applyAlignment="1">
      <alignment horizontal="center" vertical="top" wrapText="1"/>
    </xf>
    <xf numFmtId="0" fontId="45" fillId="0" borderId="38" xfId="0" applyFont="1" applyBorder="1" applyAlignment="1">
      <alignment horizontal="center" vertical="center" shrinkToFit="1"/>
    </xf>
    <xf numFmtId="0" fontId="50" fillId="12" borderId="26" xfId="1" applyFont="1" applyFill="1" applyBorder="1" applyAlignment="1">
      <alignment horizontal="center" vertical="top" wrapText="1"/>
    </xf>
    <xf numFmtId="0" fontId="47" fillId="12" borderId="40" xfId="0" applyFont="1" applyFill="1" applyBorder="1" applyAlignment="1">
      <alignment horizontal="center" vertical="top" wrapText="1"/>
    </xf>
    <xf numFmtId="0" fontId="12" fillId="8" borderId="0" xfId="1" applyFont="1" applyFill="1" applyAlignment="1">
      <alignment horizontal="center" vertical="center"/>
    </xf>
    <xf numFmtId="0" fontId="86" fillId="8" borderId="0" xfId="0" applyFont="1" applyFill="1" applyAlignment="1">
      <alignment horizontal="center" vertical="center"/>
    </xf>
    <xf numFmtId="185" fontId="113" fillId="0" borderId="28" xfId="1" applyNumberFormat="1" applyFont="1" applyBorder="1" applyAlignment="1" applyProtection="1">
      <alignment horizontal="center" vertical="center"/>
      <protection locked="0"/>
    </xf>
    <xf numFmtId="185" fontId="113" fillId="0" borderId="17" xfId="0" applyNumberFormat="1" applyFont="1" applyBorder="1" applyAlignment="1" applyProtection="1">
      <alignment vertical="center"/>
      <protection locked="0"/>
    </xf>
    <xf numFmtId="185" fontId="113" fillId="0" borderId="12" xfId="0" applyNumberFormat="1" applyFont="1" applyBorder="1" applyAlignment="1" applyProtection="1">
      <alignment vertical="center"/>
      <protection locked="0"/>
    </xf>
    <xf numFmtId="185" fontId="113" fillId="0" borderId="13" xfId="0" applyNumberFormat="1" applyFont="1" applyBorder="1" applyAlignment="1" applyProtection="1">
      <alignment vertical="center"/>
      <protection locked="0"/>
    </xf>
    <xf numFmtId="0" fontId="125" fillId="12" borderId="25" xfId="1" applyFont="1" applyFill="1" applyBorder="1" applyAlignment="1">
      <alignment horizontal="center" vertical="top" wrapText="1"/>
    </xf>
    <xf numFmtId="0" fontId="50" fillId="12" borderId="24" xfId="1" applyFont="1" applyFill="1" applyBorder="1" applyAlignment="1">
      <alignment horizontal="center" vertical="top" wrapText="1"/>
    </xf>
    <xf numFmtId="0" fontId="50" fillId="12" borderId="25" xfId="1" applyFont="1" applyFill="1" applyBorder="1" applyAlignment="1">
      <alignment horizontal="center" vertical="top" wrapText="1"/>
    </xf>
    <xf numFmtId="0" fontId="32" fillId="8" borderId="78" xfId="1" applyFont="1" applyFill="1" applyBorder="1" applyAlignment="1">
      <alignment horizontal="left" vertical="top" wrapText="1"/>
    </xf>
    <xf numFmtId="0" fontId="36" fillId="0" borderId="50" xfId="0" applyFont="1" applyBorder="1" applyAlignment="1">
      <alignment horizontal="left" vertical="top" wrapText="1"/>
    </xf>
    <xf numFmtId="0" fontId="36" fillId="0" borderId="51" xfId="0" applyFont="1" applyBorder="1" applyAlignment="1">
      <alignment horizontal="left" vertical="top" wrapText="1"/>
    </xf>
    <xf numFmtId="0" fontId="36" fillId="0" borderId="55" xfId="0" applyFont="1" applyBorder="1" applyAlignment="1">
      <alignment horizontal="left" vertical="top" wrapText="1"/>
    </xf>
    <xf numFmtId="0" fontId="111" fillId="12" borderId="18" xfId="1" applyFont="1" applyFill="1" applyBorder="1" applyAlignment="1">
      <alignment horizontal="center" vertical="center" wrapText="1"/>
    </xf>
    <xf numFmtId="0" fontId="147" fillId="12" borderId="86" xfId="0" applyFont="1" applyFill="1" applyBorder="1" applyAlignment="1">
      <alignment horizontal="center" vertical="center" wrapText="1"/>
    </xf>
    <xf numFmtId="0" fontId="102" fillId="15" borderId="56" xfId="1" applyFont="1" applyFill="1" applyBorder="1" applyAlignment="1">
      <alignment horizontal="center" vertical="center" wrapText="1"/>
    </xf>
    <xf numFmtId="0" fontId="0" fillId="0" borderId="57" xfId="0" applyBorder="1" applyAlignment="1">
      <alignment horizontal="center" wrapText="1"/>
    </xf>
    <xf numFmtId="0" fontId="0" fillId="0" borderId="87" xfId="0" applyBorder="1" applyAlignment="1">
      <alignment horizontal="center" wrapText="1"/>
    </xf>
    <xf numFmtId="189" fontId="32" fillId="0" borderId="8" xfId="3" applyNumberFormat="1" applyFont="1" applyBorder="1" applyAlignment="1">
      <alignment horizontal="right" vertical="center" indent="1"/>
    </xf>
    <xf numFmtId="189" fontId="89" fillId="0" borderId="8" xfId="3" applyNumberFormat="1" applyFont="1" applyBorder="1" applyAlignment="1">
      <alignment horizontal="right" vertical="center" indent="1"/>
    </xf>
    <xf numFmtId="0" fontId="133" fillId="8" borderId="12" xfId="1" applyFont="1" applyFill="1" applyBorder="1" applyAlignment="1">
      <alignment horizontal="left" vertical="top" wrapText="1"/>
    </xf>
    <xf numFmtId="0" fontId="36" fillId="8" borderId="12" xfId="0" applyFont="1" applyFill="1" applyBorder="1" applyAlignment="1">
      <alignment horizontal="left" vertical="top" wrapText="1"/>
    </xf>
    <xf numFmtId="0" fontId="25" fillId="4" borderId="0" xfId="1" applyFont="1" applyFill="1" applyAlignment="1">
      <alignment horizontal="right" vertical="center"/>
    </xf>
    <xf numFmtId="0" fontId="0" fillId="0" borderId="0" xfId="0" applyAlignment="1">
      <alignment horizontal="right" vertical="center"/>
    </xf>
    <xf numFmtId="0" fontId="32" fillId="8" borderId="12" xfId="1" applyFont="1" applyFill="1" applyBorder="1" applyAlignment="1">
      <alignment horizontal="left" vertical="top" wrapText="1"/>
    </xf>
    <xf numFmtId="0" fontId="36" fillId="8" borderId="13" xfId="0" applyFont="1" applyFill="1" applyBorder="1" applyAlignment="1">
      <alignment horizontal="left" vertical="top" wrapText="1"/>
    </xf>
    <xf numFmtId="0" fontId="43" fillId="12" borderId="26" xfId="1" applyFont="1" applyFill="1" applyBorder="1" applyAlignment="1">
      <alignment horizontal="center" vertical="top" wrapText="1"/>
    </xf>
    <xf numFmtId="0" fontId="127" fillId="12" borderId="25" xfId="0" applyFont="1" applyFill="1" applyBorder="1" applyAlignment="1">
      <alignment horizontal="center" vertical="top" wrapText="1"/>
    </xf>
    <xf numFmtId="0" fontId="128" fillId="12" borderId="26" xfId="1" applyFont="1" applyFill="1" applyBorder="1" applyAlignment="1">
      <alignment horizontal="center" vertical="top"/>
    </xf>
    <xf numFmtId="0" fontId="129" fillId="12" borderId="24" xfId="0" applyFont="1" applyFill="1" applyBorder="1" applyAlignment="1">
      <alignment horizontal="center" vertical="top"/>
    </xf>
    <xf numFmtId="0" fontId="129" fillId="12" borderId="40" xfId="0" applyFont="1" applyFill="1" applyBorder="1" applyAlignment="1">
      <alignment horizontal="center" vertical="top"/>
    </xf>
    <xf numFmtId="0" fontId="36" fillId="0" borderId="12" xfId="0" applyFont="1" applyBorder="1" applyAlignment="1">
      <alignment horizontal="left" vertical="top" wrapText="1"/>
    </xf>
    <xf numFmtId="0" fontId="36" fillId="0" borderId="13" xfId="0" applyFont="1" applyBorder="1" applyAlignment="1">
      <alignment horizontal="left" vertical="top" wrapText="1"/>
    </xf>
    <xf numFmtId="0" fontId="36" fillId="8" borderId="12" xfId="0" applyFont="1" applyFill="1" applyBorder="1" applyAlignment="1">
      <alignment wrapText="1"/>
    </xf>
    <xf numFmtId="0" fontId="36" fillId="8" borderId="0" xfId="0" applyFont="1" applyFill="1" applyAlignment="1">
      <alignment wrapText="1"/>
    </xf>
    <xf numFmtId="0" fontId="32" fillId="8" borderId="0" xfId="1" applyFont="1" applyFill="1" applyAlignment="1">
      <alignment horizontal="left" vertical="top" wrapText="1"/>
    </xf>
    <xf numFmtId="0" fontId="106" fillId="12" borderId="24" xfId="1" applyFont="1" applyFill="1" applyBorder="1" applyAlignment="1">
      <alignment horizontal="center" vertical="top" wrapText="1"/>
    </xf>
    <xf numFmtId="0" fontId="120" fillId="21" borderId="22" xfId="1" applyFont="1" applyFill="1" applyBorder="1" applyAlignment="1">
      <alignment horizontal="center" vertical="center" textRotation="255" wrapText="1" shrinkToFit="1"/>
    </xf>
    <xf numFmtId="0" fontId="127" fillId="12" borderId="24" xfId="0" applyFont="1" applyFill="1" applyBorder="1" applyAlignment="1">
      <alignment horizontal="center" wrapText="1"/>
    </xf>
    <xf numFmtId="0" fontId="36" fillId="8" borderId="12" xfId="0" applyFont="1" applyFill="1" applyBorder="1"/>
    <xf numFmtId="0" fontId="36" fillId="8" borderId="13" xfId="0" applyFont="1" applyFill="1" applyBorder="1"/>
    <xf numFmtId="0" fontId="36" fillId="8" borderId="0" xfId="0" applyFont="1" applyFill="1"/>
    <xf numFmtId="0" fontId="36" fillId="8" borderId="5" xfId="0" applyFont="1" applyFill="1" applyBorder="1"/>
    <xf numFmtId="0" fontId="43" fillId="12" borderId="23" xfId="1" applyFont="1" applyFill="1" applyBorder="1" applyAlignment="1">
      <alignment horizontal="center" vertical="top" wrapText="1"/>
    </xf>
    <xf numFmtId="0" fontId="120" fillId="2" borderId="97" xfId="0" applyFont="1" applyFill="1" applyBorder="1" applyAlignment="1">
      <alignment vertical="center" textRotation="255"/>
    </xf>
    <xf numFmtId="0" fontId="120" fillId="2" borderId="22" xfId="0" applyFont="1" applyFill="1" applyBorder="1" applyAlignment="1">
      <alignment vertical="center" textRotation="255"/>
    </xf>
    <xf numFmtId="0" fontId="120" fillId="2" borderId="21" xfId="0" applyFont="1" applyFill="1" applyBorder="1" applyAlignment="1">
      <alignment vertical="center" textRotation="255"/>
    </xf>
    <xf numFmtId="0" fontId="120" fillId="21" borderId="21" xfId="1" applyFont="1" applyFill="1" applyBorder="1" applyAlignment="1">
      <alignment horizontal="center" vertical="center" textRotation="255" wrapText="1" shrinkToFit="1"/>
    </xf>
    <xf numFmtId="0" fontId="45" fillId="0" borderId="19" xfId="1" applyFont="1" applyBorder="1" applyAlignment="1">
      <alignment horizontal="center" vertical="center" shrinkToFit="1"/>
    </xf>
    <xf numFmtId="0" fontId="45" fillId="0" borderId="38" xfId="1" applyFont="1" applyBorder="1" applyAlignment="1">
      <alignment horizontal="center" vertical="center" wrapText="1"/>
    </xf>
    <xf numFmtId="0" fontId="13" fillId="0" borderId="0" xfId="0" applyFont="1" applyAlignment="1" applyProtection="1">
      <alignment horizontal="left" vertical="center"/>
      <protection locked="0"/>
    </xf>
    <xf numFmtId="0" fontId="45" fillId="4" borderId="19" xfId="0" applyFont="1" applyFill="1" applyBorder="1" applyAlignment="1">
      <alignment horizontal="center" vertical="center"/>
    </xf>
    <xf numFmtId="0" fontId="162" fillId="0" borderId="19" xfId="0" applyFont="1" applyBorder="1" applyAlignment="1">
      <alignment horizontal="center" vertical="center"/>
    </xf>
    <xf numFmtId="0" fontId="162" fillId="0" borderId="20" xfId="0" applyFont="1" applyBorder="1" applyAlignment="1">
      <alignment horizontal="center" vertical="center"/>
    </xf>
    <xf numFmtId="0" fontId="109" fillId="2" borderId="17" xfId="1" applyFont="1" applyFill="1" applyBorder="1" applyAlignment="1">
      <alignment horizontal="center" wrapText="1"/>
    </xf>
    <xf numFmtId="0" fontId="109" fillId="2" borderId="29" xfId="1" applyFont="1" applyFill="1" applyBorder="1" applyAlignment="1">
      <alignment horizontal="center" wrapText="1"/>
    </xf>
    <xf numFmtId="0" fontId="45" fillId="4" borderId="19" xfId="1" applyFont="1" applyFill="1" applyBorder="1" applyAlignment="1">
      <alignment horizontal="center" vertical="center" wrapText="1"/>
    </xf>
    <xf numFmtId="0" fontId="87" fillId="0" borderId="19" xfId="0" applyFont="1" applyBorder="1" applyAlignment="1">
      <alignment horizontal="center" vertical="center" wrapText="1"/>
    </xf>
    <xf numFmtId="0" fontId="87" fillId="0" borderId="38" xfId="0" applyFont="1" applyBorder="1" applyAlignment="1">
      <alignment horizontal="center" vertical="center" wrapText="1"/>
    </xf>
    <xf numFmtId="0" fontId="93" fillId="0" borderId="28" xfId="1" applyFont="1" applyBorder="1" applyAlignment="1" applyProtection="1">
      <alignment horizontal="left" vertical="center" wrapText="1" indent="1"/>
      <protection locked="0"/>
    </xf>
    <xf numFmtId="0" fontId="94" fillId="0" borderId="17" xfId="0" applyFont="1" applyBorder="1" applyAlignment="1" applyProtection="1">
      <alignment horizontal="left" vertical="center" wrapText="1" indent="1"/>
      <protection locked="0"/>
    </xf>
    <xf numFmtId="0" fontId="94" fillId="0" borderId="29" xfId="0" applyFont="1" applyBorder="1" applyAlignment="1" applyProtection="1">
      <alignment horizontal="left" vertical="center" wrapText="1" indent="1"/>
      <protection locked="0"/>
    </xf>
    <xf numFmtId="0" fontId="12" fillId="0" borderId="28" xfId="0" applyFont="1" applyBorder="1" applyAlignment="1">
      <alignment horizontal="center" vertical="center"/>
    </xf>
    <xf numFmtId="0" fontId="0" fillId="0" borderId="17" xfId="0" applyBorder="1" applyAlignment="1">
      <alignment horizontal="center" vertical="center"/>
    </xf>
    <xf numFmtId="0" fontId="143" fillId="2" borderId="53" xfId="0" applyFont="1" applyFill="1" applyBorder="1" applyAlignment="1">
      <alignment horizontal="center" vertical="center" wrapText="1"/>
    </xf>
    <xf numFmtId="0" fontId="143" fillId="2" borderId="94" xfId="0" applyFont="1" applyFill="1" applyBorder="1" applyAlignment="1">
      <alignment horizontal="center" vertical="center" wrapText="1"/>
    </xf>
    <xf numFmtId="0" fontId="166" fillId="0" borderId="0" xfId="1" applyFont="1" applyAlignment="1">
      <alignment horizontal="left" vertical="center" wrapText="1"/>
    </xf>
    <xf numFmtId="0" fontId="167" fillId="0" borderId="0" xfId="0" applyFont="1" applyAlignment="1">
      <alignment horizontal="left" vertical="center" wrapText="1"/>
    </xf>
    <xf numFmtId="0" fontId="150" fillId="2" borderId="28" xfId="1" applyFont="1" applyFill="1" applyBorder="1" applyAlignment="1">
      <alignment horizontal="center" vertical="center" wrapText="1"/>
    </xf>
    <xf numFmtId="0" fontId="95" fillId="2" borderId="17" xfId="0" applyFont="1" applyFill="1" applyBorder="1" applyAlignment="1">
      <alignment horizontal="center" vertical="center" wrapText="1"/>
    </xf>
    <xf numFmtId="0" fontId="95" fillId="0" borderId="28" xfId="0" applyFont="1" applyBorder="1" applyAlignment="1" applyProtection="1">
      <alignment horizontal="left" vertical="center" indent="1" shrinkToFit="1"/>
      <protection locked="0"/>
    </xf>
    <xf numFmtId="0" fontId="95" fillId="0" borderId="17" xfId="0" applyFont="1" applyBorder="1" applyAlignment="1" applyProtection="1">
      <alignment horizontal="left" vertical="center" indent="1" shrinkToFit="1"/>
      <protection locked="0"/>
    </xf>
    <xf numFmtId="0" fontId="95" fillId="0" borderId="29" xfId="0" applyFont="1" applyBorder="1" applyAlignment="1" applyProtection="1">
      <alignment horizontal="left" vertical="center" indent="1" shrinkToFit="1"/>
      <protection locked="0"/>
    </xf>
    <xf numFmtId="182" fontId="114" fillId="0" borderId="28" xfId="0" applyNumberFormat="1" applyFont="1" applyBorder="1" applyAlignment="1" applyProtection="1">
      <alignment horizontal="center" vertical="center" wrapText="1"/>
      <protection locked="0"/>
    </xf>
    <xf numFmtId="182" fontId="89" fillId="0" borderId="17" xfId="0" applyNumberFormat="1" applyFont="1" applyBorder="1" applyAlignment="1" applyProtection="1">
      <alignment horizontal="center" vertical="center" wrapText="1"/>
      <protection locked="0"/>
    </xf>
    <xf numFmtId="182" fontId="89" fillId="0" borderId="29" xfId="0" applyNumberFormat="1" applyFont="1" applyBorder="1" applyAlignment="1" applyProtection="1">
      <alignment horizontal="center" vertical="center" wrapText="1"/>
      <protection locked="0"/>
    </xf>
    <xf numFmtId="0" fontId="99" fillId="0" borderId="28" xfId="1" applyFont="1" applyBorder="1" applyAlignment="1" applyProtection="1">
      <alignment horizontal="center" vertical="center" wrapText="1"/>
      <protection locked="0"/>
    </xf>
    <xf numFmtId="0" fontId="98" fillId="0" borderId="17" xfId="0" applyFont="1" applyBorder="1" applyAlignment="1" applyProtection="1">
      <alignment vertical="center" wrapText="1"/>
      <protection locked="0"/>
    </xf>
    <xf numFmtId="0" fontId="98" fillId="0" borderId="29" xfId="0" applyFont="1" applyBorder="1" applyAlignment="1" applyProtection="1">
      <alignment vertical="center" wrapText="1"/>
      <protection locked="0"/>
    </xf>
    <xf numFmtId="0" fontId="150" fillId="2" borderId="28" xfId="1" applyFont="1" applyFill="1" applyBorder="1" applyAlignment="1">
      <alignment horizontal="center" vertical="center"/>
    </xf>
    <xf numFmtId="0" fontId="95" fillId="2" borderId="17" xfId="0" applyFont="1" applyFill="1" applyBorder="1" applyAlignment="1">
      <alignment horizontal="center" vertical="center"/>
    </xf>
    <xf numFmtId="0" fontId="150" fillId="2" borderId="17" xfId="1" applyFont="1" applyFill="1" applyBorder="1" applyAlignment="1">
      <alignment horizontal="center" vertical="center"/>
    </xf>
    <xf numFmtId="0" fontId="150" fillId="2" borderId="29" xfId="1" applyFont="1" applyFill="1" applyBorder="1" applyAlignment="1">
      <alignment horizontal="center" vertical="center"/>
    </xf>
    <xf numFmtId="0" fontId="95" fillId="2" borderId="29" xfId="0" applyFont="1" applyFill="1" applyBorder="1" applyAlignment="1">
      <alignment horizontal="center" vertical="center"/>
    </xf>
    <xf numFmtId="14" fontId="113" fillId="0" borderId="28" xfId="1" applyNumberFormat="1" applyFont="1" applyBorder="1" applyAlignment="1" applyProtection="1">
      <alignment horizontal="center" vertical="center" wrapText="1"/>
      <protection locked="0"/>
    </xf>
    <xf numFmtId="0" fontId="113" fillId="0" borderId="17" xfId="0" applyFont="1" applyBorder="1" applyAlignment="1" applyProtection="1">
      <alignment vertical="center" wrapText="1"/>
      <protection locked="0"/>
    </xf>
    <xf numFmtId="0" fontId="113" fillId="0" borderId="29" xfId="0" applyFont="1" applyBorder="1" applyAlignment="1" applyProtection="1">
      <alignment vertical="center" wrapText="1"/>
      <protection locked="0"/>
    </xf>
    <xf numFmtId="0" fontId="45" fillId="4" borderId="19" xfId="1" applyFont="1" applyFill="1" applyBorder="1" applyAlignment="1">
      <alignment horizontal="center" vertical="center"/>
    </xf>
    <xf numFmtId="182" fontId="114" fillId="0" borderId="28" xfId="0" applyNumberFormat="1" applyFont="1" applyBorder="1" applyAlignment="1" applyProtection="1">
      <alignment horizontal="left" vertical="center" wrapText="1" indent="2"/>
      <protection locked="0"/>
    </xf>
    <xf numFmtId="182" fontId="89" fillId="0" borderId="17" xfId="0" applyNumberFormat="1" applyFont="1" applyBorder="1" applyAlignment="1" applyProtection="1">
      <alignment horizontal="left" vertical="center" wrapText="1" indent="2"/>
      <protection locked="0"/>
    </xf>
    <xf numFmtId="182" fontId="89" fillId="0" borderId="29" xfId="0" applyNumberFormat="1" applyFont="1" applyBorder="1" applyAlignment="1" applyProtection="1">
      <alignment horizontal="left" vertical="center" wrapText="1" indent="2"/>
      <protection locked="0"/>
    </xf>
    <xf numFmtId="179" fontId="93" fillId="0" borderId="28" xfId="1" applyNumberFormat="1" applyFont="1" applyBorder="1" applyAlignment="1" applyProtection="1">
      <alignment horizontal="left" vertical="center" wrapText="1" indent="1"/>
      <protection locked="0"/>
    </xf>
    <xf numFmtId="179" fontId="94" fillId="0" borderId="17" xfId="0" applyNumberFormat="1" applyFont="1" applyBorder="1" applyAlignment="1" applyProtection="1">
      <alignment horizontal="left" vertical="center" wrapText="1" indent="1"/>
      <protection locked="0"/>
    </xf>
    <xf numFmtId="179" fontId="94" fillId="0" borderId="29" xfId="0" applyNumberFormat="1" applyFont="1" applyBorder="1" applyAlignment="1" applyProtection="1">
      <alignment horizontal="left" vertical="center" wrapText="1" indent="1"/>
      <protection locked="0"/>
    </xf>
    <xf numFmtId="187" fontId="93" fillId="0" borderId="28" xfId="1" applyNumberFormat="1" applyFont="1" applyBorder="1" applyAlignment="1" applyProtection="1">
      <alignment horizontal="left" vertical="center" wrapText="1" indent="1"/>
      <protection locked="0"/>
    </xf>
    <xf numFmtId="187" fontId="94" fillId="0" borderId="17" xfId="0" applyNumberFormat="1" applyFont="1" applyBorder="1" applyAlignment="1" applyProtection="1">
      <alignment horizontal="left" vertical="center" wrapText="1" indent="1"/>
      <protection locked="0"/>
    </xf>
    <xf numFmtId="187" fontId="94" fillId="0" borderId="29" xfId="0" applyNumberFormat="1" applyFont="1" applyBorder="1" applyAlignment="1" applyProtection="1">
      <alignment horizontal="left" vertical="center" wrapText="1" indent="1"/>
      <protection locked="0"/>
    </xf>
    <xf numFmtId="0" fontId="112" fillId="0" borderId="17" xfId="0" applyFont="1" applyBorder="1" applyAlignment="1">
      <alignment horizontal="center" vertical="center" wrapText="1"/>
    </xf>
    <xf numFmtId="0" fontId="112" fillId="0" borderId="29" xfId="0" applyFont="1" applyBorder="1" applyAlignment="1">
      <alignment horizontal="center" vertical="center" wrapText="1"/>
    </xf>
    <xf numFmtId="0" fontId="95" fillId="2" borderId="28" xfId="1" applyFont="1" applyFill="1" applyBorder="1" applyAlignment="1">
      <alignment horizontal="center" vertical="center"/>
    </xf>
    <xf numFmtId="0" fontId="95" fillId="2" borderId="17" xfId="1" applyFont="1" applyFill="1" applyBorder="1" applyAlignment="1">
      <alignment horizontal="center" vertical="center"/>
    </xf>
    <xf numFmtId="0" fontId="95" fillId="2" borderId="29" xfId="1" applyFont="1" applyFill="1" applyBorder="1" applyAlignment="1">
      <alignment horizontal="center" vertical="center"/>
    </xf>
    <xf numFmtId="0" fontId="150" fillId="2" borderId="17" xfId="1" applyFont="1" applyFill="1" applyBorder="1" applyAlignment="1">
      <alignment horizontal="center" vertical="center" wrapText="1"/>
    </xf>
    <xf numFmtId="0" fontId="150" fillId="2" borderId="29" xfId="1" applyFont="1" applyFill="1" applyBorder="1" applyAlignment="1">
      <alignment horizontal="center" vertical="center" wrapText="1"/>
    </xf>
    <xf numFmtId="0" fontId="148" fillId="2" borderId="76" xfId="1" applyFont="1" applyFill="1" applyBorder="1" applyAlignment="1">
      <alignment horizontal="center" vertical="center" wrapText="1"/>
    </xf>
    <xf numFmtId="0" fontId="149" fillId="2" borderId="77" xfId="0" applyFont="1" applyFill="1" applyBorder="1" applyAlignment="1">
      <alignment horizontal="center" vertical="center" wrapText="1"/>
    </xf>
    <xf numFmtId="0" fontId="118" fillId="21" borderId="22" xfId="1" applyFont="1" applyFill="1" applyBorder="1" applyAlignment="1">
      <alignment horizontal="center" vertical="center" textRotation="255" wrapText="1" shrinkToFit="1"/>
    </xf>
    <xf numFmtId="0" fontId="118" fillId="21" borderId="21" xfId="1" applyFont="1" applyFill="1" applyBorder="1" applyAlignment="1">
      <alignment horizontal="center" vertical="center" textRotation="255" wrapText="1" shrinkToFit="1"/>
    </xf>
    <xf numFmtId="0" fontId="36" fillId="11" borderId="12" xfId="0" applyFont="1" applyFill="1" applyBorder="1" applyAlignment="1">
      <alignment horizontal="left" vertical="top" wrapText="1"/>
    </xf>
    <xf numFmtId="0" fontId="36" fillId="11" borderId="13" xfId="0" applyFont="1" applyFill="1" applyBorder="1" applyAlignment="1">
      <alignment horizontal="left" vertical="top" wrapText="1"/>
    </xf>
    <xf numFmtId="0" fontId="151" fillId="12" borderId="74" xfId="1" applyFont="1" applyFill="1" applyBorder="1" applyAlignment="1">
      <alignment horizontal="center" wrapText="1"/>
    </xf>
    <xf numFmtId="0" fontId="152" fillId="0" borderId="46" xfId="0" applyFont="1" applyBorder="1" applyAlignment="1">
      <alignment horizontal="center" wrapText="1"/>
    </xf>
    <xf numFmtId="0" fontId="152" fillId="0" borderId="73" xfId="0" applyFont="1" applyBorder="1" applyAlignment="1">
      <alignment horizontal="center" wrapText="1"/>
    </xf>
    <xf numFmtId="0" fontId="151" fillId="13" borderId="46" xfId="0" applyFont="1" applyFill="1" applyBorder="1" applyAlignment="1">
      <alignment horizontal="center"/>
    </xf>
    <xf numFmtId="0" fontId="153" fillId="0" borderId="46" xfId="0" applyFont="1" applyBorder="1" applyAlignment="1">
      <alignment horizontal="center"/>
    </xf>
    <xf numFmtId="0" fontId="153" fillId="0" borderId="73" xfId="0" applyFont="1" applyBorder="1" applyAlignment="1">
      <alignment horizontal="center"/>
    </xf>
    <xf numFmtId="0" fontId="151" fillId="14" borderId="46" xfId="0" applyFont="1" applyFill="1" applyBorder="1" applyAlignment="1">
      <alignment horizontal="center"/>
    </xf>
    <xf numFmtId="0" fontId="154" fillId="0" borderId="46" xfId="0" applyFont="1" applyBorder="1" applyAlignment="1">
      <alignment horizontal="center"/>
    </xf>
    <xf numFmtId="0" fontId="154" fillId="0" borderId="75" xfId="0" applyFont="1" applyBorder="1" applyAlignment="1">
      <alignment horizontal="center"/>
    </xf>
    <xf numFmtId="0" fontId="80" fillId="8" borderId="0" xfId="0" applyFont="1" applyFill="1" applyAlignment="1">
      <alignment horizontal="center" vertical="center"/>
    </xf>
    <xf numFmtId="0" fontId="0" fillId="8" borderId="0" xfId="0" applyFill="1" applyAlignment="1">
      <alignment horizontal="center" vertical="center"/>
    </xf>
    <xf numFmtId="0" fontId="0" fillId="8" borderId="5" xfId="0" applyFill="1" applyBorder="1" applyAlignment="1">
      <alignment horizontal="center" vertical="center"/>
    </xf>
    <xf numFmtId="0" fontId="80" fillId="8" borderId="3" xfId="0" applyFont="1" applyFill="1" applyBorder="1" applyAlignment="1">
      <alignment horizontal="center" vertical="center"/>
    </xf>
    <xf numFmtId="0" fontId="0" fillId="8" borderId="3" xfId="0" applyFill="1" applyBorder="1" applyAlignment="1">
      <alignment horizontal="center" vertical="center"/>
    </xf>
    <xf numFmtId="0" fontId="0" fillId="8" borderId="95" xfId="0" applyFill="1" applyBorder="1" applyAlignment="1">
      <alignment horizontal="center" vertical="center"/>
    </xf>
    <xf numFmtId="0" fontId="119" fillId="21" borderId="97" xfId="1" applyFont="1" applyFill="1" applyBorder="1" applyAlignment="1">
      <alignment horizontal="center" vertical="center" textRotation="255" wrapText="1" shrinkToFit="1"/>
    </xf>
    <xf numFmtId="0" fontId="0" fillId="0" borderId="22" xfId="0" applyBorder="1" applyAlignment="1">
      <alignment horizontal="center" vertical="center" textRotation="255" wrapText="1" shrinkToFit="1"/>
    </xf>
    <xf numFmtId="0" fontId="0" fillId="0" borderId="21" xfId="0" applyBorder="1" applyAlignment="1">
      <alignment horizontal="center" vertical="center" textRotation="255" wrapText="1" shrinkToFit="1"/>
    </xf>
    <xf numFmtId="0" fontId="134" fillId="2" borderId="28" xfId="0" applyFont="1" applyFill="1" applyBorder="1" applyAlignment="1">
      <alignment horizontal="distributed" vertical="center" indent="2"/>
    </xf>
    <xf numFmtId="0" fontId="57" fillId="2" borderId="29" xfId="0" applyFont="1" applyFill="1" applyBorder="1" applyAlignment="1">
      <alignment horizontal="distributed" vertical="center" indent="2"/>
    </xf>
    <xf numFmtId="0" fontId="97" fillId="0" borderId="83" xfId="0" applyFont="1" applyBorder="1" applyAlignment="1">
      <alignment horizontal="center" vertical="center"/>
    </xf>
    <xf numFmtId="0" fontId="80" fillId="0" borderId="84" xfId="0" applyFont="1" applyBorder="1" applyAlignment="1">
      <alignment vertical="center"/>
    </xf>
    <xf numFmtId="0" fontId="173" fillId="24" borderId="0" xfId="0" applyFont="1" applyFill="1" applyAlignment="1">
      <alignment horizontal="center"/>
    </xf>
    <xf numFmtId="0" fontId="174" fillId="24" borderId="0" xfId="0" applyFont="1" applyFill="1" applyAlignment="1">
      <alignment horizontal="center"/>
    </xf>
    <xf numFmtId="0" fontId="134" fillId="0" borderId="83" xfId="0" applyFont="1" applyBorder="1" applyAlignment="1">
      <alignment horizontal="left" vertical="center" indent="1"/>
    </xf>
    <xf numFmtId="0" fontId="57" fillId="0" borderId="84" xfId="0" applyFont="1" applyBorder="1" applyAlignment="1">
      <alignment horizontal="left" vertical="center" indent="1"/>
    </xf>
    <xf numFmtId="187" fontId="134" fillId="0" borderId="83" xfId="0" applyNumberFormat="1" applyFont="1" applyBorder="1" applyAlignment="1">
      <alignment horizontal="left" vertical="center" indent="1"/>
    </xf>
    <xf numFmtId="187" fontId="57" fillId="0" borderId="84" xfId="0" applyNumberFormat="1" applyFont="1" applyBorder="1" applyAlignment="1">
      <alignment horizontal="left" vertical="center" indent="1"/>
    </xf>
    <xf numFmtId="0" fontId="134" fillId="0" borderId="85" xfId="0" applyFont="1" applyBorder="1" applyAlignment="1">
      <alignment horizontal="center" wrapText="1"/>
    </xf>
    <xf numFmtId="0" fontId="0" fillId="0" borderId="83" xfId="0" applyBorder="1" applyAlignment="1">
      <alignment horizontal="center"/>
    </xf>
    <xf numFmtId="0" fontId="134" fillId="0" borderId="17" xfId="0" applyFont="1" applyBorder="1" applyAlignment="1">
      <alignment horizontal="center" wrapText="1"/>
    </xf>
    <xf numFmtId="0" fontId="94" fillId="0" borderId="81" xfId="0" applyFont="1" applyBorder="1" applyAlignment="1">
      <alignment horizontal="left" wrapText="1"/>
    </xf>
    <xf numFmtId="0" fontId="0" fillId="0" borderId="81" xfId="0" applyBorder="1" applyAlignment="1">
      <alignment horizontal="left" wrapText="1"/>
    </xf>
    <xf numFmtId="0" fontId="94" fillId="0" borderId="28" xfId="0" applyFont="1" applyBorder="1" applyAlignment="1">
      <alignment wrapText="1"/>
    </xf>
    <xf numFmtId="0" fontId="0" fillId="0" borderId="29" xfId="0" applyBorder="1" applyAlignment="1">
      <alignment wrapText="1"/>
    </xf>
    <xf numFmtId="0" fontId="94" fillId="25" borderId="81" xfId="0" applyFont="1" applyFill="1" applyBorder="1" applyAlignment="1">
      <alignment horizontal="left"/>
    </xf>
    <xf numFmtId="0" fontId="0" fillId="25" borderId="81" xfId="0" applyFill="1" applyBorder="1" applyAlignment="1">
      <alignment horizontal="left"/>
    </xf>
    <xf numFmtId="0" fontId="94" fillId="25" borderId="28" xfId="0" applyFont="1" applyFill="1" applyBorder="1" applyAlignment="1">
      <alignment wrapText="1"/>
    </xf>
    <xf numFmtId="0" fontId="0" fillId="25" borderId="29" xfId="0" applyFill="1" applyBorder="1" applyAlignment="1">
      <alignment wrapText="1"/>
    </xf>
    <xf numFmtId="0" fontId="94" fillId="0" borderId="81" xfId="0" applyFont="1" applyBorder="1" applyAlignment="1">
      <alignment horizontal="left"/>
    </xf>
    <xf numFmtId="0" fontId="0" fillId="0" borderId="81" xfId="0" applyBorder="1" applyAlignment="1">
      <alignment horizontal="left"/>
    </xf>
    <xf numFmtId="0" fontId="134" fillId="0" borderId="14" xfId="0" applyFont="1" applyBorder="1" applyAlignment="1">
      <alignment horizontal="left" vertical="top" wrapText="1" indent="1"/>
    </xf>
    <xf numFmtId="0" fontId="57" fillId="0" borderId="12" xfId="0" applyFont="1" applyBorder="1" applyAlignment="1">
      <alignment horizontal="left" vertical="top" wrapText="1" indent="1"/>
    </xf>
    <xf numFmtId="0" fontId="57" fillId="0" borderId="13" xfId="0" applyFont="1" applyBorder="1" applyAlignment="1">
      <alignment horizontal="left" vertical="top" wrapText="1" indent="1"/>
    </xf>
    <xf numFmtId="0" fontId="57" fillId="0" borderId="6" xfId="0" applyFont="1" applyBorder="1" applyAlignment="1">
      <alignment horizontal="left" vertical="top" wrapText="1" indent="1"/>
    </xf>
    <xf numFmtId="0" fontId="57" fillId="0" borderId="0" xfId="0" applyFont="1" applyAlignment="1">
      <alignment horizontal="left" vertical="top" wrapText="1" indent="1"/>
    </xf>
    <xf numFmtId="0" fontId="57" fillId="0" borderId="5" xfId="0" applyFont="1" applyBorder="1" applyAlignment="1">
      <alignment horizontal="left" vertical="top" wrapText="1" indent="1"/>
    </xf>
    <xf numFmtId="0" fontId="57" fillId="0" borderId="10" xfId="0" applyFont="1" applyBorder="1" applyAlignment="1">
      <alignment horizontal="left" vertical="top" wrapText="1" indent="1"/>
    </xf>
    <xf numFmtId="0" fontId="57" fillId="0" borderId="8" xfId="0" applyFont="1" applyBorder="1" applyAlignment="1">
      <alignment horizontal="left" vertical="top" wrapText="1" indent="1"/>
    </xf>
    <xf numFmtId="0" fontId="57" fillId="0" borderId="9" xfId="0" applyFont="1" applyBorder="1" applyAlignment="1">
      <alignment horizontal="left" vertical="top" wrapText="1" indent="1"/>
    </xf>
    <xf numFmtId="0" fontId="94" fillId="8" borderId="81" xfId="0" applyFont="1" applyFill="1" applyBorder="1" applyAlignment="1">
      <alignment horizontal="left"/>
    </xf>
    <xf numFmtId="0" fontId="0" fillId="8" borderId="81" xfId="0" applyFill="1" applyBorder="1" applyAlignment="1">
      <alignment horizontal="left"/>
    </xf>
    <xf numFmtId="0" fontId="173" fillId="23" borderId="0" xfId="0" applyFont="1" applyFill="1" applyAlignment="1">
      <alignment horizontal="center"/>
    </xf>
    <xf numFmtId="0" fontId="174" fillId="23" borderId="0" xfId="0" applyFont="1" applyFill="1" applyAlignment="1">
      <alignment horizontal="center"/>
    </xf>
    <xf numFmtId="0" fontId="94" fillId="19" borderId="82" xfId="0" applyFont="1" applyFill="1" applyBorder="1" applyAlignment="1">
      <alignment horizontal="center"/>
    </xf>
    <xf numFmtId="0" fontId="94" fillId="19" borderId="83" xfId="0" applyFont="1" applyFill="1" applyBorder="1" applyAlignment="1">
      <alignment horizontal="center"/>
    </xf>
    <xf numFmtId="0" fontId="94" fillId="19" borderId="84" xfId="0" applyFont="1" applyFill="1" applyBorder="1" applyAlignment="1">
      <alignment horizontal="center"/>
    </xf>
    <xf numFmtId="49" fontId="2" fillId="0" borderId="18" xfId="2" applyNumberFormat="1" applyBorder="1" applyAlignment="1">
      <alignment horizontal="center" vertical="top"/>
    </xf>
    <xf numFmtId="49" fontId="2" fillId="0" borderId="19" xfId="2" applyNumberFormat="1" applyBorder="1" applyAlignment="1">
      <alignment horizontal="center" vertical="top"/>
    </xf>
    <xf numFmtId="49" fontId="2" fillId="0" borderId="20" xfId="2" applyNumberFormat="1" applyBorder="1" applyAlignment="1">
      <alignment horizontal="center" vertical="top"/>
    </xf>
    <xf numFmtId="0" fontId="2" fillId="0" borderId="18" xfId="2" applyBorder="1" applyAlignment="1">
      <alignment horizontal="left" vertical="top"/>
    </xf>
    <xf numFmtId="0" fontId="2" fillId="0" borderId="19" xfId="2" applyBorder="1" applyAlignment="1">
      <alignment horizontal="left" vertical="top"/>
    </xf>
    <xf numFmtId="0" fontId="2" fillId="0" borderId="20" xfId="2" applyBorder="1" applyAlignment="1">
      <alignment horizontal="left" vertical="top"/>
    </xf>
  </cellXfs>
  <cellStyles count="4">
    <cellStyle name="パーセント" xfId="3" builtinId="5"/>
    <cellStyle name="標準" xfId="0" builtinId="0"/>
    <cellStyle name="標準 2" xfId="1" xr:uid="{9B12FD54-11D0-4E13-AAB8-C2A1BDAD3755}"/>
    <cellStyle name="標準 3" xfId="2" xr:uid="{F21F5E1B-F6BB-4D1C-A0BB-BA88480E462D}"/>
  </cellStyles>
  <dxfs count="1758">
    <dxf>
      <font>
        <b/>
        <i val="0"/>
        <color rgb="FFFF0000"/>
      </font>
      <fill>
        <patternFill patternType="none">
          <bgColor auto="1"/>
        </patternFill>
      </fill>
    </dxf>
    <dxf>
      <font>
        <b/>
        <i val="0"/>
        <color rgb="FFFF0000"/>
      </font>
      <fill>
        <patternFill patternType="none">
          <bgColor auto="1"/>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ont>
        <b/>
        <i val="0"/>
        <color rgb="FFFF0000"/>
      </font>
    </dxf>
    <dxf>
      <fill>
        <patternFill>
          <bgColor rgb="FFFFFF00"/>
        </patternFill>
      </fill>
    </dxf>
    <dxf>
      <font>
        <b/>
        <i val="0"/>
        <color rgb="FFFF0000"/>
      </font>
    </dxf>
    <dxf>
      <fill>
        <patternFill>
          <bgColor rgb="FFFFFF00"/>
        </patternFill>
      </fill>
    </dxf>
    <dxf>
      <font>
        <b/>
        <i val="0"/>
        <color rgb="FFFF0000"/>
      </font>
    </dxf>
    <dxf>
      <font>
        <b val="0"/>
        <i val="0"/>
        <color auto="1"/>
      </font>
      <fill>
        <patternFill>
          <bgColor rgb="FFFFFF00"/>
        </patternFill>
      </fill>
    </dxf>
    <dxf>
      <font>
        <b/>
        <i val="0"/>
        <color rgb="FFFF0000"/>
      </font>
    </dxf>
    <dxf>
      <fill>
        <patternFill>
          <bgColor rgb="FFFFFF00"/>
        </patternFill>
      </fill>
    </dxf>
    <dxf>
      <font>
        <b/>
        <i val="0"/>
        <color rgb="FFFF0000"/>
      </font>
    </dxf>
    <dxf>
      <fill>
        <patternFill>
          <bgColor rgb="FFFFFF00"/>
        </patternFill>
      </fill>
    </dxf>
    <dxf>
      <fill>
        <patternFill>
          <bgColor rgb="FFFFFF00"/>
        </patternFill>
      </fill>
    </dxf>
    <dxf>
      <font>
        <b/>
        <i val="0"/>
        <color rgb="FFFF0000"/>
      </font>
    </dxf>
    <dxf>
      <fill>
        <patternFill>
          <bgColor rgb="FFFFFF00"/>
        </patternFill>
      </fill>
    </dxf>
    <dxf>
      <font>
        <b/>
        <i val="0"/>
        <color rgb="FFFF0000"/>
      </font>
    </dxf>
    <dxf>
      <font>
        <color rgb="FFFF0000"/>
      </font>
    </dxf>
    <dxf>
      <fill>
        <patternFill>
          <bgColor rgb="FFFFFF00"/>
        </patternFill>
      </fill>
    </dxf>
    <dxf>
      <font>
        <b/>
        <i val="0"/>
        <color rgb="FFFF0000"/>
      </font>
    </dxf>
    <dxf>
      <fill>
        <patternFill>
          <bgColor rgb="FFFFFF00"/>
        </patternFill>
      </fill>
    </dxf>
    <dxf>
      <fill>
        <patternFill>
          <bgColor rgb="FFFFFF00"/>
        </patternFill>
      </fill>
    </dxf>
    <dxf>
      <font>
        <b/>
        <i val="0"/>
        <color rgb="FFFF0000"/>
      </font>
    </dxf>
    <dxf>
      <fill>
        <patternFill>
          <bgColor rgb="FFFFFF00"/>
        </patternFill>
      </fill>
    </dxf>
    <dxf>
      <font>
        <b/>
        <i val="0"/>
        <color rgb="FFFF0000"/>
      </font>
    </dxf>
    <dxf>
      <font>
        <b/>
        <i val="0"/>
        <color rgb="FFFF0000"/>
      </font>
    </dxf>
    <dxf>
      <font>
        <b val="0"/>
        <i val="0"/>
        <color auto="1"/>
      </font>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i val="0"/>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color rgb="FFFF0000"/>
      </font>
    </dxf>
    <dxf>
      <font>
        <color rgb="FFFF0000"/>
      </font>
      <fill>
        <patternFill patternType="none">
          <bgColor auto="1"/>
        </patternFill>
      </fill>
    </dxf>
    <dxf>
      <font>
        <color rgb="FFFF0000"/>
      </font>
    </dxf>
    <dxf>
      <font>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ont>
        <b val="0"/>
        <i val="0"/>
      </font>
      <fill>
        <patternFill>
          <bgColor theme="8" tint="0.79998168889431442"/>
        </patternFill>
      </fill>
    </dxf>
    <dxf>
      <font>
        <strike val="0"/>
      </font>
      <fill>
        <patternFill>
          <bgColor theme="8" tint="0.79998168889431442"/>
        </patternFill>
      </fill>
    </dxf>
    <dxf>
      <fill>
        <patternFill>
          <bgColor theme="8" tint="0.79998168889431442"/>
        </patternFill>
      </fill>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strike val="0"/>
      </font>
      <fill>
        <patternFill>
          <fgColor theme="8" tint="0.79998168889431442"/>
          <bgColor theme="8" tint="0.79995117038483843"/>
        </patternFill>
      </fill>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ill>
        <patternFill>
          <bgColor theme="8" tint="0.79998168889431442"/>
        </patternFill>
      </fill>
    </dxf>
    <dxf>
      <font>
        <b/>
        <i val="0"/>
        <color rgb="FF002060"/>
      </font>
    </dxf>
    <dxf>
      <font>
        <b/>
        <i val="0"/>
        <color rgb="FF002060"/>
      </font>
    </dxf>
    <dxf>
      <fill>
        <patternFill>
          <bgColor theme="8" tint="0.79998168889431442"/>
        </patternFill>
      </fill>
    </dxf>
    <dxf>
      <font>
        <b val="0"/>
        <i val="0"/>
        <color rgb="FF002060"/>
      </font>
    </dxf>
    <dxf>
      <font>
        <b val="0"/>
        <i val="0"/>
        <color rgb="FF002060"/>
      </font>
    </dxf>
    <dxf>
      <font>
        <b val="0"/>
        <i val="0"/>
        <color rgb="FF002060"/>
      </font>
    </dxf>
    <dxf>
      <font>
        <b/>
        <i val="0"/>
        <color rgb="FF0070C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i val="0"/>
        <color rgb="FF0070C0"/>
      </font>
    </dxf>
    <dxf>
      <font>
        <b/>
        <i val="0"/>
        <color rgb="FF0070C0"/>
      </font>
    </dxf>
    <dxf>
      <font>
        <b val="0"/>
        <i val="0"/>
        <color rgb="FF002060"/>
      </font>
    </dxf>
    <dxf>
      <font>
        <b val="0"/>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i val="0"/>
        <strike val="0"/>
        <color rgb="FFFF0000"/>
      </font>
    </dxf>
    <dxf>
      <font>
        <b/>
        <i val="0"/>
        <strike val="0"/>
        <color rgb="FF0070C0"/>
      </font>
    </dxf>
    <dxf>
      <font>
        <b/>
        <i val="0"/>
        <strike val="0"/>
        <color rgb="FF0070C0"/>
      </font>
    </dxf>
    <dxf>
      <font>
        <b/>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i val="0"/>
        <color rgb="FF0070C0"/>
      </font>
    </dxf>
    <dxf>
      <font>
        <b val="0"/>
        <i val="0"/>
        <color rgb="FF0070C0"/>
      </font>
    </dxf>
    <dxf>
      <font>
        <b val="0"/>
        <i val="0"/>
        <strike val="0"/>
        <color rgb="FF0070C0"/>
      </font>
    </dxf>
    <dxf>
      <font>
        <b val="0"/>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strike val="0"/>
        <color rgb="FF0070C0"/>
      </font>
    </dxf>
    <dxf>
      <font>
        <b val="0"/>
        <i val="0"/>
        <strike val="0"/>
        <color rgb="FF0070C0"/>
      </font>
    </dxf>
    <dxf>
      <font>
        <b val="0"/>
        <i val="0"/>
        <color rgb="FF0070C0"/>
      </font>
    </dxf>
    <dxf>
      <font>
        <b val="0"/>
        <i val="0"/>
        <strike val="0"/>
        <color rgb="FF0070C0"/>
      </font>
    </dxf>
    <dxf>
      <font>
        <b val="0"/>
        <i val="0"/>
        <color rgb="FF0070C0"/>
      </font>
    </dxf>
    <dxf>
      <font>
        <b/>
        <i val="0"/>
        <color rgb="FF0070C0"/>
      </font>
    </dxf>
    <dxf>
      <font>
        <b/>
        <i val="0"/>
        <strike val="0"/>
        <color rgb="FF0070C0"/>
      </font>
    </dxf>
    <dxf>
      <font>
        <b/>
        <i val="0"/>
        <strike val="0"/>
        <color theme="8"/>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val="0"/>
        <i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strike val="0"/>
      </font>
      <fill>
        <patternFill patternType="lightGray">
          <bgColor auto="1"/>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ill>
        <patternFill patternType="none">
          <bgColor auto="1"/>
        </patternFill>
      </fill>
    </dxf>
    <dxf>
      <fill>
        <patternFill>
          <bgColor theme="8" tint="0.59996337778862885"/>
        </patternFill>
      </fill>
    </dxf>
    <dxf>
      <font>
        <b/>
        <i val="0"/>
        <color rgb="FF0070C0"/>
      </font>
    </dxf>
    <dxf>
      <font>
        <b val="0"/>
        <i val="0"/>
      </font>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ill>
        <patternFill patternType="none">
          <bgColor auto="1"/>
        </patternFill>
      </fill>
    </dxf>
    <dxf>
      <fill>
        <patternFill>
          <bgColor theme="8" tint="0.59996337778862885"/>
        </patternFill>
      </fill>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color rgb="FF0070C0"/>
      </font>
      <fill>
        <patternFill patternType="none">
          <bgColor auto="1"/>
        </patternFill>
      </fill>
    </dxf>
    <dxf>
      <font>
        <b/>
        <i val="0"/>
        <color rgb="FF0070C0"/>
      </font>
    </dxf>
    <dxf>
      <font>
        <b/>
        <i val="0"/>
        <color rgb="FF0070C0"/>
      </font>
    </dxf>
    <dxf>
      <fill>
        <patternFill patternType="none">
          <bgColor auto="1"/>
        </patternFill>
      </fill>
    </dxf>
    <dxf>
      <fill>
        <patternFill>
          <bgColor theme="8" tint="0.59996337778862885"/>
        </patternFill>
      </fill>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strike val="0"/>
        <color rgb="FF0070C0"/>
      </font>
    </dxf>
    <dxf>
      <font>
        <b/>
        <i val="0"/>
        <strike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2060"/>
      </font>
    </dxf>
    <dxf>
      <font>
        <b/>
        <i val="0"/>
        <color rgb="FF0070C0"/>
      </font>
    </dxf>
    <dxf>
      <font>
        <b/>
        <i val="0"/>
        <color rgb="FF0070C0"/>
      </font>
      <fill>
        <patternFill patternType="none">
          <bgColor auto="1"/>
        </patternFill>
      </fill>
    </dxf>
    <dxf>
      <font>
        <b/>
        <i val="0"/>
        <color rgb="FF0070C0"/>
      </font>
    </dxf>
    <dxf>
      <font>
        <b/>
        <i val="0"/>
        <color rgb="FF0070C0"/>
      </font>
    </dxf>
    <dxf>
      <font>
        <b/>
        <i val="0"/>
        <strike val="0"/>
        <color rgb="FF0070C0"/>
      </font>
      <fill>
        <patternFill patternType="none">
          <fgColor indexed="64"/>
          <bgColor auto="1"/>
        </patternFill>
      </fill>
    </dxf>
    <dxf>
      <font>
        <strike val="0"/>
      </font>
      <fill>
        <patternFill patternType="none">
          <bgColor auto="1"/>
        </patternFill>
      </fill>
    </dxf>
    <dxf>
      <fill>
        <patternFill patternType="solid">
          <bgColor theme="8" tint="0.59996337778862885"/>
        </patternFill>
      </fill>
    </dxf>
    <dxf>
      <font>
        <b/>
        <i val="0"/>
        <strike val="0"/>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ill>
        <patternFill>
          <bgColor theme="8" tint="0.59996337778862885"/>
        </patternFill>
      </fill>
    </dxf>
    <dxf>
      <fill>
        <patternFill patternType="none">
          <bgColor auto="1"/>
        </patternFill>
      </fill>
    </dxf>
    <dxf>
      <font>
        <b/>
        <i val="0"/>
        <strike val="0"/>
        <color rgb="FF0070C0"/>
      </font>
    </dxf>
    <dxf>
      <fill>
        <patternFill patternType="none">
          <bgColor auto="1"/>
        </patternFill>
      </fill>
    </dxf>
    <dxf>
      <fill>
        <patternFill>
          <bgColor theme="8" tint="0.59996337778862885"/>
        </patternFill>
      </fill>
    </dxf>
    <dxf>
      <font>
        <b/>
        <i val="0"/>
        <strike val="0"/>
        <color rgb="FF0070C0"/>
      </font>
    </dxf>
    <dxf>
      <font>
        <b/>
        <i val="0"/>
        <color rgb="FF0070C0"/>
      </font>
    </dxf>
    <dxf>
      <font>
        <b/>
        <i val="0"/>
        <color rgb="FF002060"/>
      </font>
    </dxf>
    <dxf>
      <font>
        <b/>
        <i val="0"/>
        <color rgb="FF0070C0"/>
      </font>
    </dxf>
    <dxf>
      <font>
        <b/>
        <i val="0"/>
        <color rgb="FF0070C0"/>
      </font>
    </dxf>
    <dxf>
      <font>
        <b/>
        <i val="0"/>
        <color rgb="FF0070C0"/>
      </font>
    </dxf>
    <dxf>
      <font>
        <b/>
        <i val="0"/>
        <strike val="0"/>
        <color rgb="FF0070C0"/>
      </font>
      <fill>
        <patternFill patternType="none">
          <bgColor auto="1"/>
        </patternFill>
      </fill>
    </dxf>
    <dxf>
      <fill>
        <patternFill patternType="none">
          <bgColor auto="1"/>
        </patternFill>
      </fill>
    </dxf>
    <dxf>
      <fill>
        <patternFill>
          <bgColor theme="8" tint="0.59996337778862885"/>
        </patternFill>
      </fill>
    </dxf>
    <dxf>
      <font>
        <b/>
        <i val="0"/>
        <strike val="0"/>
        <color rgb="FF0070C0"/>
      </font>
    </dxf>
    <dxf>
      <font>
        <b/>
        <i val="0"/>
        <color rgb="FF0070C0"/>
      </font>
    </dxf>
    <dxf>
      <font>
        <b/>
        <i val="0"/>
        <color rgb="FF002060"/>
      </font>
    </dxf>
    <dxf>
      <font>
        <b/>
        <i val="0"/>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ill>
        <patternFill>
          <bgColor theme="8" tint="0.59996337778862885"/>
        </patternFill>
      </fill>
    </dxf>
    <dxf>
      <fill>
        <patternFill patternType="none">
          <bgColor auto="1"/>
        </patternFill>
      </fill>
    </dxf>
    <dxf>
      <font>
        <b/>
        <i val="0"/>
        <strike val="0"/>
        <color rgb="FF0070C0"/>
      </font>
    </dxf>
    <dxf>
      <font>
        <b/>
        <i val="0"/>
        <color rgb="FF0070C0"/>
      </font>
    </dxf>
    <dxf>
      <font>
        <b/>
        <i val="0"/>
        <color rgb="FF002060"/>
      </font>
    </dxf>
    <dxf>
      <font>
        <b/>
        <i val="0"/>
        <color rgb="FF002060"/>
      </font>
    </dxf>
    <dxf>
      <font>
        <b/>
        <i val="0"/>
        <color rgb="FF0070C0"/>
      </font>
      <fill>
        <patternFill patternType="none">
          <bgColor auto="1"/>
        </patternFill>
      </fill>
    </dxf>
    <dxf>
      <font>
        <b/>
        <i val="0"/>
        <strike val="0"/>
        <color rgb="FF0070C0"/>
      </font>
    </dxf>
    <dxf>
      <font>
        <b/>
        <i val="0"/>
        <color rgb="FF0070C0"/>
      </font>
    </dxf>
    <dxf>
      <font>
        <b/>
        <i val="0"/>
        <strike val="0"/>
        <color rgb="FF0070C0"/>
      </font>
    </dxf>
    <dxf>
      <font>
        <b/>
        <i val="0"/>
        <strike val="0"/>
        <color rgb="FF0070C0"/>
      </font>
    </dxf>
    <dxf>
      <fill>
        <patternFill>
          <bgColor theme="8" tint="0.59996337778862885"/>
        </patternFill>
      </fill>
    </dxf>
    <dxf>
      <fill>
        <patternFill patternType="none">
          <bgColor auto="1"/>
        </patternFill>
      </fill>
    </dxf>
    <dxf>
      <font>
        <b/>
        <i val="0"/>
        <strike val="0"/>
        <color rgb="FF0070C0"/>
      </font>
      <fill>
        <patternFill patternType="none">
          <bgColor auto="1"/>
        </patternFill>
      </fill>
    </dxf>
    <dxf>
      <fill>
        <patternFill patternType="none">
          <bgColor auto="1"/>
        </patternFill>
      </fill>
    </dxf>
    <dxf>
      <fill>
        <patternFill>
          <bgColor theme="8" tint="0.59996337778862885"/>
        </patternFill>
      </fill>
    </dxf>
    <dxf>
      <font>
        <b/>
        <i val="0"/>
        <strike val="0"/>
        <color rgb="FF0070C0"/>
      </font>
    </dxf>
    <dxf>
      <font>
        <b/>
        <i val="0"/>
        <color rgb="FF0070C0"/>
      </font>
    </dxf>
    <dxf>
      <font>
        <b/>
        <i val="0"/>
        <color rgb="FF002060"/>
      </font>
    </dxf>
    <dxf>
      <font>
        <b/>
        <i val="0"/>
        <color rgb="FF0070C0"/>
      </font>
    </dxf>
    <dxf>
      <font>
        <b/>
        <i val="0"/>
        <color rgb="FF0070C0"/>
      </font>
    </dxf>
    <dxf>
      <font>
        <b/>
        <i val="0"/>
        <color rgb="FF0070C0"/>
      </font>
    </dxf>
    <dxf>
      <font>
        <b/>
        <i val="0"/>
        <strike val="0"/>
        <color rgb="FF0070C0"/>
      </font>
    </dxf>
    <dxf>
      <font>
        <b/>
        <i val="0"/>
        <strike val="0"/>
        <color rgb="FF0070C0"/>
      </font>
    </dxf>
    <dxf>
      <fill>
        <patternFill patternType="none">
          <bgColor auto="1"/>
        </patternFill>
      </fill>
    </dxf>
    <dxf>
      <fill>
        <patternFill>
          <bgColor theme="8" tint="0.59996337778862885"/>
        </patternFill>
      </fill>
    </dxf>
    <dxf>
      <font>
        <b/>
        <i val="0"/>
        <strike val="0"/>
        <color rgb="FF0070C0"/>
      </font>
    </dxf>
    <dxf>
      <font>
        <b/>
        <i val="0"/>
        <strike val="0"/>
        <color rgb="FF0070C0"/>
      </font>
    </dxf>
    <dxf>
      <font>
        <b/>
        <i val="0"/>
        <color rgb="FF0070C0"/>
      </font>
    </dxf>
    <dxf>
      <font>
        <b/>
        <i val="0"/>
        <color rgb="FF002060"/>
      </font>
    </dxf>
    <dxf>
      <font>
        <b/>
        <i val="0"/>
        <color rgb="FF002060"/>
      </font>
    </dxf>
    <dxf>
      <font>
        <b/>
        <i val="0"/>
        <color rgb="FF002060"/>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b val="0"/>
        <i val="0"/>
        <color theme="0" tint="-0.499984740745262"/>
      </font>
      <fill>
        <patternFill patternType="none">
          <bgColor auto="1"/>
        </patternFill>
      </fill>
    </dxf>
    <dxf>
      <font>
        <color theme="0" tint="-0.499984740745262"/>
      </font>
    </dxf>
    <dxf>
      <font>
        <strike val="0"/>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b val="0"/>
        <i val="0"/>
        <color theme="0" tint="-0.499984740745262"/>
      </font>
      <fill>
        <patternFill patternType="solid"/>
      </fill>
    </dxf>
    <dxf>
      <font>
        <color theme="0" tint="-0.499984740745262"/>
      </font>
      <fill>
        <patternFill patternType="gray0625"/>
      </fill>
    </dxf>
    <dxf>
      <font>
        <color theme="0" tint="-0.499984740745262"/>
      </font>
    </dxf>
    <dxf>
      <font>
        <color theme="0" tint="-0.499984740745262"/>
      </font>
    </dxf>
    <dxf>
      <font>
        <b val="0"/>
        <i val="0"/>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strike val="0"/>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ill>
        <patternFill patternType="lightGray"/>
      </fill>
    </dxf>
    <dxf>
      <font>
        <color theme="0" tint="-0.34998626667073579"/>
      </font>
      <fill>
        <patternFill patternType="gray125"/>
      </fill>
    </dxf>
    <dxf>
      <font>
        <color theme="0" tint="-0.34998626667073579"/>
      </font>
    </dxf>
    <dxf>
      <font>
        <b val="0"/>
        <i val="0"/>
        <color theme="0" tint="-0.499984740745262"/>
      </font>
    </dxf>
    <dxf>
      <font>
        <color theme="0" tint="-0.34998626667073579"/>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125">
          <bgColor auto="1"/>
        </patternFill>
      </fill>
    </dxf>
    <dxf>
      <font>
        <color theme="0" tint="-0.499984740745262"/>
      </font>
      <fill>
        <patternFill patternType="gray125">
          <bgColor auto="1"/>
        </patternFill>
      </fill>
    </dxf>
    <dxf>
      <font>
        <b/>
        <i val="0"/>
        <color rgb="FF0070C0"/>
      </font>
    </dxf>
    <dxf>
      <font>
        <b/>
        <i val="0"/>
        <color rgb="FF0070C0"/>
      </font>
    </dxf>
    <dxf>
      <fill>
        <patternFill>
          <bgColor theme="8" tint="0.59996337778862885"/>
        </patternFill>
      </fill>
    </dxf>
    <dxf>
      <fill>
        <patternFill patternType="none">
          <bgColor auto="1"/>
        </patternFill>
      </fill>
    </dxf>
    <dxf>
      <font>
        <b val="0"/>
        <i val="0"/>
        <strike val="0"/>
        <color auto="1"/>
      </font>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ont>
        <strike val="0"/>
      </font>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ont>
        <b val="0"/>
        <i val="0"/>
        <color auto="1"/>
      </font>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ont>
        <b val="0"/>
        <i val="0"/>
        <strike val="0"/>
      </font>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val="0"/>
        <i val="0"/>
        <color rgb="FF002060"/>
      </font>
    </dxf>
    <dxf>
      <fill>
        <patternFill patternType="none">
          <bgColor auto="1"/>
        </patternFill>
      </fill>
    </dxf>
    <dxf>
      <fill>
        <patternFill>
          <bgColor theme="8" tint="0.59996337778862885"/>
        </patternFill>
      </fill>
    </dxf>
    <dxf>
      <font>
        <b val="0"/>
        <i val="0"/>
        <strike val="0"/>
        <color auto="1"/>
      </font>
      <fill>
        <patternFill patternType="solid">
          <bgColor theme="8" tint="0.59996337778862885"/>
        </patternFill>
      </fill>
    </dxf>
    <dxf>
      <font>
        <strike val="0"/>
      </font>
      <fill>
        <patternFill patternType="none">
          <bgColor auto="1"/>
        </patternFill>
      </fill>
    </dxf>
    <dxf>
      <font>
        <b val="0"/>
        <i val="0"/>
        <color rgb="FF002060"/>
      </font>
    </dxf>
    <dxf>
      <font>
        <b/>
        <i val="0"/>
        <color rgb="FF0070C0"/>
      </font>
    </dxf>
    <dxf>
      <font>
        <strike val="0"/>
      </font>
      <fill>
        <patternFill patternType="lightGray">
          <bgColor auto="1"/>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val="0"/>
        <i val="0"/>
        <color rgb="FF002060"/>
      </font>
    </dxf>
    <dxf>
      <font>
        <strike val="0"/>
      </font>
      <fill>
        <patternFill patternType="lightGray">
          <bgColor auto="1"/>
        </patternFill>
      </fill>
    </dxf>
    <dxf>
      <font>
        <b/>
        <i val="0"/>
        <color rgb="FF0070C0"/>
      </font>
    </dxf>
    <dxf>
      <fill>
        <patternFill>
          <bgColor theme="8" tint="0.59996337778862885"/>
        </patternFill>
      </fill>
    </dxf>
    <dxf>
      <fill>
        <patternFill patternType="none">
          <bgColor auto="1"/>
        </patternFill>
      </fill>
    </dxf>
    <dxf>
      <font>
        <strike val="0"/>
      </font>
      <fill>
        <patternFill patternType="solid">
          <bgColor theme="8" tint="0.59996337778862885"/>
        </patternFill>
      </fill>
    </dxf>
    <dxf>
      <fill>
        <patternFill patternType="none">
          <bgColor auto="1"/>
        </patternFill>
      </fill>
    </dxf>
    <dxf>
      <font>
        <b val="0"/>
        <i val="0"/>
        <color rgb="FF002060"/>
      </font>
    </dxf>
    <dxf>
      <fill>
        <patternFill patternType="mediumGray">
          <fgColor rgb="FF002060"/>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ont>
        <strike val="0"/>
      </font>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ill>
        <patternFill>
          <bgColor theme="8" tint="0.79998168889431442"/>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ont>
        <b val="0"/>
        <i val="0"/>
      </font>
      <fill>
        <patternFill>
          <bgColor theme="8" tint="0.79998168889431442"/>
        </patternFill>
      </fill>
    </dxf>
    <dxf>
      <font>
        <strike val="0"/>
      </font>
      <fill>
        <patternFill>
          <bgColor theme="8" tint="0.79998168889431442"/>
        </patternFill>
      </fill>
    </dxf>
    <dxf>
      <fill>
        <patternFill>
          <bgColor theme="8" tint="0.79998168889431442"/>
        </patternFill>
      </fill>
    </dxf>
    <dxf>
      <font>
        <strike val="0"/>
      </font>
      <fill>
        <patternFill>
          <fgColor theme="8" tint="0.79998168889431442"/>
          <bgColor theme="8" tint="0.79995117038483843"/>
        </patternFill>
      </fill>
    </dxf>
    <dxf>
      <fill>
        <patternFill>
          <bgColor theme="8" tint="0.79998168889431442"/>
        </patternFill>
      </fill>
    </dxf>
    <dxf>
      <fill>
        <patternFill patternType="mediumGray">
          <fgColor rgb="FF002060"/>
        </patternFill>
      </fill>
    </dxf>
    <dxf>
      <fill>
        <patternFill>
          <bgColor theme="8" tint="0.79998168889431442"/>
        </patternFill>
      </fill>
    </dxf>
    <dxf>
      <fill>
        <patternFill patternType="mediumGray">
          <fgColor rgb="FF002060"/>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i val="0"/>
        <strike val="0"/>
        <color rgb="FFFF0000"/>
      </font>
    </dxf>
    <dxf>
      <font>
        <b/>
        <i val="0"/>
        <strike val="0"/>
        <color rgb="FF0070C0"/>
      </font>
    </dxf>
    <dxf>
      <font>
        <b/>
        <i val="0"/>
        <strike val="0"/>
        <color rgb="FF0070C0"/>
      </font>
    </dxf>
    <dxf>
      <font>
        <b/>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i val="0"/>
        <color rgb="FF0070C0"/>
      </font>
    </dxf>
    <dxf>
      <font>
        <b val="0"/>
        <i val="0"/>
        <color rgb="FF0070C0"/>
      </font>
    </dxf>
    <dxf>
      <font>
        <b val="0"/>
        <i val="0"/>
        <strike val="0"/>
        <color rgb="FF0070C0"/>
      </font>
    </dxf>
    <dxf>
      <font>
        <b val="0"/>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strike val="0"/>
        <color rgb="FF0070C0"/>
      </font>
    </dxf>
    <dxf>
      <font>
        <b val="0"/>
        <i val="0"/>
        <strike val="0"/>
        <color rgb="FF0070C0"/>
      </font>
    </dxf>
    <dxf>
      <font>
        <b val="0"/>
        <i val="0"/>
        <color rgb="FF0070C0"/>
      </font>
    </dxf>
    <dxf>
      <font>
        <b val="0"/>
        <i val="0"/>
        <strike val="0"/>
        <color rgb="FF0070C0"/>
      </font>
    </dxf>
    <dxf>
      <font>
        <b val="0"/>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ont>
        <b val="0"/>
        <i val="0"/>
      </font>
      <fill>
        <patternFill patternType="none">
          <bgColor auto="1"/>
        </patternFill>
      </fill>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ill>
        <patternFill patternType="none">
          <bgColor auto="1"/>
        </patternFill>
      </fill>
    </dxf>
    <dxf>
      <fill>
        <patternFill>
          <bgColor theme="8" tint="0.59996337778862885"/>
        </patternFill>
      </fill>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color rgb="FF0070C0"/>
      </font>
      <fill>
        <patternFill patternType="none">
          <bgColor auto="1"/>
        </patternFill>
      </fill>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ill>
        <patternFill patternType="none">
          <bgColor auto="1"/>
        </patternFill>
      </fill>
    </dxf>
    <dxf>
      <fill>
        <patternFill>
          <bgColor theme="8" tint="0.59996337778862885"/>
        </patternFill>
      </fill>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2060"/>
      </font>
    </dxf>
    <dxf>
      <font>
        <b/>
        <i val="0"/>
        <color rgb="FF0070C0"/>
      </font>
    </dxf>
    <dxf>
      <font>
        <b/>
        <i val="0"/>
        <strike val="0"/>
        <color rgb="FF0070C0"/>
      </font>
    </dxf>
    <dxf>
      <font>
        <b/>
        <i val="0"/>
        <strike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2060"/>
      </font>
    </dxf>
    <dxf>
      <font>
        <b/>
        <i val="0"/>
        <color rgb="FF0070C0"/>
      </font>
    </dxf>
    <dxf>
      <font>
        <b/>
        <i val="0"/>
        <color rgb="FF0070C0"/>
      </font>
      <fill>
        <patternFill patternType="none">
          <bgColor auto="1"/>
        </patternFill>
      </fill>
    </dxf>
    <dxf>
      <font>
        <b/>
        <i val="0"/>
        <color rgb="FF0070C0"/>
      </font>
    </dxf>
    <dxf>
      <font>
        <b/>
        <i val="0"/>
        <color rgb="FF0070C0"/>
      </font>
    </dxf>
    <dxf>
      <font>
        <b/>
        <i val="0"/>
        <strike val="0"/>
        <color rgb="FF0070C0"/>
      </font>
      <fill>
        <patternFill patternType="none">
          <fgColor indexed="64"/>
          <bgColor auto="1"/>
        </patternFill>
      </fill>
    </dxf>
    <dxf>
      <font>
        <strike val="0"/>
      </font>
      <fill>
        <patternFill patternType="none">
          <bgColor auto="1"/>
        </patternFill>
      </fill>
    </dxf>
    <dxf>
      <fill>
        <patternFill patternType="solid">
          <bgColor theme="8" tint="0.59996337778862885"/>
        </patternFill>
      </fill>
    </dxf>
    <dxf>
      <font>
        <b/>
        <i val="0"/>
        <strike val="0"/>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ill>
        <patternFill patternType="none">
          <bgColor auto="1"/>
        </patternFill>
      </fill>
    </dxf>
    <dxf>
      <fill>
        <patternFill>
          <bgColor theme="8" tint="0.59996337778862885"/>
        </patternFill>
      </fill>
    </dxf>
    <dxf>
      <font>
        <b/>
        <i val="0"/>
        <strike val="0"/>
        <color rgb="FF0070C0"/>
      </font>
    </dxf>
    <dxf>
      <fill>
        <patternFill patternType="none">
          <bgColor auto="1"/>
        </patternFill>
      </fill>
    </dxf>
    <dxf>
      <fill>
        <patternFill>
          <bgColor theme="8" tint="0.59996337778862885"/>
        </patternFill>
      </fill>
    </dxf>
    <dxf>
      <font>
        <b/>
        <i val="0"/>
        <strike val="0"/>
        <color rgb="FF0070C0"/>
      </font>
    </dxf>
    <dxf>
      <font>
        <b/>
        <i val="0"/>
        <color rgb="FF0070C0"/>
      </font>
    </dxf>
    <dxf>
      <font>
        <b/>
        <i val="0"/>
        <color rgb="FF002060"/>
      </font>
    </dxf>
    <dxf>
      <font>
        <b/>
        <i val="0"/>
        <color rgb="FF0070C0"/>
      </font>
    </dxf>
    <dxf>
      <font>
        <b/>
        <i val="0"/>
        <strike val="0"/>
        <color rgb="FF0070C0"/>
      </font>
      <fill>
        <patternFill patternType="none">
          <bgColor auto="1"/>
        </patternFill>
      </fill>
    </dxf>
    <dxf>
      <fill>
        <patternFill patternType="none">
          <bgColor auto="1"/>
        </patternFill>
      </fill>
    </dxf>
    <dxf>
      <fill>
        <patternFill>
          <bgColor theme="8" tint="0.59996337778862885"/>
        </patternFill>
      </fill>
    </dxf>
    <dxf>
      <font>
        <b/>
        <i val="0"/>
        <strike val="0"/>
        <color rgb="FF0070C0"/>
      </font>
    </dxf>
    <dxf>
      <font>
        <b/>
        <i val="0"/>
        <color rgb="FF0070C0"/>
      </font>
    </dxf>
    <dxf>
      <font>
        <b/>
        <i val="0"/>
        <color rgb="FF002060"/>
      </font>
    </dxf>
    <dxf>
      <font>
        <b/>
        <i val="0"/>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ill>
        <patternFill patternType="none">
          <bgColor auto="1"/>
        </patternFill>
      </fill>
    </dxf>
    <dxf>
      <fill>
        <patternFill>
          <bgColor theme="8" tint="0.59996337778862885"/>
        </patternFill>
      </fill>
    </dxf>
    <dxf>
      <font>
        <b/>
        <i val="0"/>
        <strike val="0"/>
        <color rgb="FF0070C0"/>
      </font>
    </dxf>
    <dxf>
      <font>
        <b/>
        <i val="0"/>
        <color rgb="FF0070C0"/>
      </font>
    </dxf>
    <dxf>
      <font>
        <b/>
        <i val="0"/>
        <color rgb="FF002060"/>
      </font>
    </dxf>
    <dxf>
      <font>
        <b/>
        <i val="0"/>
        <color rgb="FF002060"/>
      </font>
    </dxf>
    <dxf>
      <font>
        <b/>
        <i val="0"/>
        <strike val="0"/>
        <color rgb="FF0070C0"/>
      </font>
    </dxf>
    <dxf>
      <font>
        <b/>
        <i val="0"/>
        <color rgb="FF0070C0"/>
      </font>
    </dxf>
    <dxf>
      <font>
        <b/>
        <i val="0"/>
        <strike val="0"/>
        <color rgb="FF0070C0"/>
      </font>
    </dxf>
    <dxf>
      <font>
        <b/>
        <i val="0"/>
        <strike val="0"/>
        <color rgb="FF0070C0"/>
      </font>
    </dxf>
    <dxf>
      <fill>
        <patternFill patternType="none">
          <bgColor auto="1"/>
        </patternFill>
      </fill>
    </dxf>
    <dxf>
      <fill>
        <patternFill>
          <bgColor theme="8" tint="0.59996337778862885"/>
        </patternFill>
      </fill>
    </dxf>
    <dxf>
      <font>
        <b/>
        <i val="0"/>
        <strike val="0"/>
        <color rgb="FF0070C0"/>
      </font>
      <fill>
        <patternFill patternType="none">
          <bgColor auto="1"/>
        </patternFill>
      </fill>
    </dxf>
    <dxf>
      <fill>
        <patternFill>
          <bgColor theme="8" tint="0.59996337778862885"/>
        </patternFill>
      </fill>
    </dxf>
    <dxf>
      <fill>
        <patternFill patternType="none">
          <bgColor auto="1"/>
        </patternFill>
      </fill>
    </dxf>
    <dxf>
      <font>
        <b/>
        <i val="0"/>
        <strike val="0"/>
        <color rgb="FF0070C0"/>
      </font>
    </dxf>
    <dxf>
      <font>
        <b/>
        <i val="0"/>
        <color rgb="FF0070C0"/>
      </font>
    </dxf>
    <dxf>
      <font>
        <b/>
        <i val="0"/>
        <color rgb="FF002060"/>
      </font>
    </dxf>
    <dxf>
      <font>
        <b/>
        <i val="0"/>
        <strike val="0"/>
        <color rgb="FF0070C0"/>
      </font>
    </dxf>
    <dxf>
      <font>
        <b/>
        <i val="0"/>
        <strike val="0"/>
        <color rgb="FF0070C0"/>
      </font>
    </dxf>
    <dxf>
      <fill>
        <patternFill patternType="none">
          <bgColor auto="1"/>
        </patternFill>
      </fill>
    </dxf>
    <dxf>
      <fill>
        <patternFill>
          <bgColor theme="8" tint="0.59996337778862885"/>
        </patternFill>
      </fill>
    </dxf>
    <dxf>
      <fill>
        <patternFill patternType="none">
          <bgColor auto="1"/>
        </patternFill>
      </fill>
    </dxf>
    <dxf>
      <font>
        <b/>
        <i val="0"/>
        <strike val="0"/>
        <color rgb="FF0070C0"/>
      </font>
    </dxf>
    <dxf>
      <font>
        <b/>
        <i val="0"/>
        <strike val="0"/>
        <color rgb="FF0070C0"/>
      </font>
    </dxf>
    <dxf>
      <font>
        <b/>
        <i val="0"/>
        <color rgb="FF0070C0"/>
      </font>
    </dxf>
    <dxf>
      <font>
        <b/>
        <i val="0"/>
        <color rgb="FF002060"/>
      </font>
    </dxf>
    <dxf>
      <font>
        <b/>
        <i val="0"/>
        <color rgb="FF002060"/>
      </font>
    </dxf>
    <dxf>
      <font>
        <b/>
        <i val="0"/>
        <color rgb="FF002060"/>
      </font>
    </dxf>
    <dxf>
      <font>
        <color theme="0" tint="-0.499984740745262"/>
      </font>
      <fill>
        <patternFill patternType="gray0625"/>
      </fill>
    </dxf>
    <dxf>
      <font>
        <color theme="0" tint="-0.34998626667073579"/>
      </font>
      <fill>
        <patternFill patternType="gray125"/>
      </fill>
    </dxf>
    <dxf>
      <font>
        <color theme="0" tint="-0.499984740745262"/>
      </font>
    </dxf>
    <dxf>
      <font>
        <strike val="0"/>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b val="0"/>
        <i val="0"/>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ill>
        <patternFill patternType="lightGray"/>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bgColor auto="1"/>
        </patternFill>
      </fill>
    </dxf>
    <dxf>
      <font>
        <color theme="0" tint="-0.499984740745262"/>
      </font>
    </dxf>
    <dxf>
      <font>
        <strike val="0"/>
      </font>
      <fill>
        <patternFill patternType="lightGray">
          <bgColor auto="1"/>
        </patternFill>
      </fill>
    </dxf>
    <dxf>
      <font>
        <b/>
        <i val="0"/>
        <color rgb="FF0070C0"/>
      </font>
    </dxf>
    <dxf>
      <font>
        <color theme="0" tint="-0.499984740745262"/>
      </font>
      <fill>
        <patternFill patternType="gray125">
          <bgColor auto="1"/>
        </patternFill>
      </fill>
    </dxf>
    <dxf>
      <font>
        <color theme="0" tint="-0.499984740745262"/>
      </font>
      <fill>
        <patternFill patternType="gray125">
          <bgColor auto="1"/>
        </patternFill>
      </fill>
    </dxf>
    <dxf>
      <font>
        <b/>
        <i val="0"/>
        <color rgb="FF0070C0"/>
      </font>
    </dxf>
    <dxf>
      <font>
        <b/>
        <i val="0"/>
        <color rgb="FF0070C0"/>
      </font>
    </dxf>
    <dxf>
      <fill>
        <patternFill patternType="none">
          <bgColor auto="1"/>
        </patternFill>
      </fill>
    </dxf>
    <dxf>
      <fill>
        <patternFill>
          <bgColor theme="8" tint="0.59996337778862885"/>
        </patternFill>
      </fill>
    </dxf>
    <dxf>
      <font>
        <b val="0"/>
        <i val="0"/>
        <strike val="0"/>
        <color auto="1"/>
      </font>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ont>
        <strike val="0"/>
      </font>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ont>
        <b val="0"/>
        <i val="0"/>
        <color auto="1"/>
      </font>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strike val="0"/>
      </font>
      <fill>
        <patternFill patternType="none">
          <bgColor auto="1"/>
        </patternFill>
      </fill>
    </dxf>
    <dxf>
      <font>
        <b val="0"/>
        <i val="0"/>
        <strike val="0"/>
        <color auto="1"/>
      </font>
      <fill>
        <patternFill patternType="solid">
          <bgColor theme="8" tint="0.59996337778862885"/>
        </patternFill>
      </fill>
    </dxf>
    <dxf>
      <font>
        <strike val="0"/>
      </font>
      <fill>
        <patternFill patternType="lightGray">
          <bgColor auto="1"/>
        </patternFill>
      </fill>
    </dxf>
    <dxf>
      <font>
        <b/>
        <i val="0"/>
        <color rgb="FF0070C0"/>
      </font>
    </dxf>
    <dxf>
      <fill>
        <patternFill patternType="none">
          <bgColor auto="1"/>
        </patternFill>
      </fill>
    </dxf>
    <dxf>
      <font>
        <strike val="0"/>
      </font>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ont>
        <strike val="0"/>
      </font>
      <fill>
        <patternFill patternType="lightGray">
          <bgColor auto="1"/>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strike val="0"/>
      </font>
      <fill>
        <patternFill patternType="solid">
          <bgColor theme="8" tint="0.59996337778862885"/>
        </patternFill>
      </fill>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strike val="0"/>
        <color rgb="FF002060"/>
      </font>
    </dxf>
    <dxf>
      <font>
        <b val="0"/>
        <i val="0"/>
        <color rgb="FF002060"/>
      </font>
    </dxf>
    <dxf>
      <font>
        <strike val="0"/>
        <color rgb="FF002060"/>
      </font>
    </dxf>
    <dxf>
      <font>
        <color rgb="FF002060"/>
      </font>
    </dxf>
    <dxf>
      <font>
        <b val="0"/>
        <i val="0"/>
        <color rgb="FF002060"/>
      </font>
    </dxf>
    <dxf>
      <fill>
        <patternFill patternType="mediumGray">
          <fgColor rgb="FF002060"/>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ill>
        <patternFill>
          <bgColor theme="8" tint="0.79998168889431442"/>
        </patternFill>
      </fill>
    </dxf>
    <dxf>
      <font>
        <strike val="0"/>
      </font>
      <fill>
        <patternFill>
          <bgColor theme="8" tint="0.79998168889431442"/>
        </patternFill>
      </fill>
    </dxf>
    <dxf>
      <fill>
        <patternFill>
          <bgColor theme="8" tint="0.79998168889431442"/>
        </patternFill>
      </fill>
    </dxf>
    <dxf>
      <font>
        <strike val="0"/>
      </font>
      <fill>
        <patternFill>
          <fgColor theme="8" tint="0.79998168889431442"/>
          <bgColor theme="8" tint="0.79995117038483843"/>
        </patternFill>
      </fill>
    </dxf>
    <dxf>
      <fill>
        <patternFill>
          <bgColor theme="8" tint="0.79998168889431442"/>
        </patternFill>
      </fill>
    </dxf>
    <dxf>
      <fill>
        <patternFill>
          <bgColor theme="8" tint="0.79998168889431442"/>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i val="0"/>
        <strike val="0"/>
        <color rgb="FF0070C0"/>
      </font>
    </dxf>
    <dxf>
      <font>
        <b val="0"/>
        <i val="0"/>
        <strike val="0"/>
        <color rgb="FFFF0000"/>
      </font>
    </dxf>
    <dxf>
      <font>
        <b/>
        <i val="0"/>
        <strike val="0"/>
        <color rgb="FF0070C0"/>
      </font>
    </dxf>
    <dxf>
      <font>
        <b/>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i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strike val="0"/>
        <color rgb="FF0070C0"/>
      </font>
    </dxf>
    <dxf>
      <font>
        <b val="0"/>
        <i val="0"/>
        <strike val="0"/>
        <color rgb="FF0070C0"/>
      </font>
    </dxf>
    <dxf>
      <font>
        <b/>
        <i val="0"/>
        <strike val="0"/>
        <color rgb="FF0070C0"/>
      </font>
    </dxf>
    <dxf>
      <font>
        <b/>
        <i val="0"/>
        <strike val="0"/>
        <color rgb="FF0070C0"/>
      </font>
    </dxf>
    <dxf>
      <font>
        <b/>
        <i val="0"/>
        <strike val="0"/>
        <color theme="8"/>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ont>
        <b val="0"/>
        <i val="0"/>
      </font>
      <fill>
        <patternFill patternType="none">
          <bgColor auto="1"/>
        </patternFill>
      </fill>
    </dxf>
    <dxf>
      <font>
        <b/>
        <i val="0"/>
        <color rgb="FF0070C0"/>
      </font>
    </dxf>
    <dxf>
      <fill>
        <patternFill patternType="none">
          <bgColor auto="1"/>
        </patternFill>
      </fill>
    </dxf>
    <dxf>
      <fill>
        <patternFill>
          <bgColor theme="8" tint="0.59996337778862885"/>
        </patternFill>
      </fill>
    </dxf>
    <dxf>
      <font>
        <b/>
        <i val="0"/>
        <color rgb="FF0070C0"/>
      </font>
    </dxf>
    <dxf>
      <font>
        <b/>
        <i val="0"/>
        <color rgb="FF0070C0"/>
      </font>
    </dxf>
    <dxf>
      <font>
        <b/>
        <i val="0"/>
        <color rgb="FF0070C0"/>
      </font>
    </dxf>
    <dxf>
      <font>
        <b/>
        <i val="0"/>
        <color rgb="FF0070C0"/>
      </font>
    </dxf>
    <dxf>
      <font>
        <b/>
        <i val="0"/>
        <color rgb="FF0070C0"/>
      </font>
    </dxf>
    <dxf>
      <fill>
        <patternFill patternType="none">
          <bgColor auto="1"/>
        </patternFill>
      </fill>
    </dxf>
    <dxf>
      <fill>
        <patternFill>
          <bgColor theme="8" tint="0.59996337778862885"/>
        </patternFill>
      </fill>
    </dxf>
    <dxf>
      <font>
        <b/>
        <i val="0"/>
        <color rgb="FF0070C0"/>
      </font>
    </dxf>
    <dxf>
      <font>
        <b/>
        <i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ill>
        <patternFill patternType="none">
          <bgColor auto="1"/>
        </patternFill>
      </fill>
    </dxf>
    <dxf>
      <fill>
        <patternFill>
          <bgColor theme="8" tint="0.59996337778862885"/>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70C0"/>
      </font>
    </dxf>
    <dxf>
      <font>
        <b/>
        <i val="0"/>
        <strike val="0"/>
        <color rgb="FF0070C0"/>
      </font>
    </dxf>
    <dxf>
      <font>
        <b/>
        <i val="0"/>
        <strike val="0"/>
        <color rgb="FF0070C0"/>
      </font>
    </dxf>
    <dxf>
      <fill>
        <patternFill patternType="none">
          <bgColor auto="1"/>
        </patternFill>
      </fill>
    </dxf>
    <dxf>
      <fill>
        <patternFill>
          <bgColor theme="8" tint="0.59996337778862885"/>
        </patternFill>
      </fill>
    </dxf>
    <dxf>
      <font>
        <b/>
        <i val="0"/>
        <color rgb="FF0070C0"/>
      </font>
    </dxf>
    <dxf>
      <font>
        <b/>
        <i val="0"/>
        <color rgb="FF0070C0"/>
      </font>
    </dxf>
    <dxf>
      <font>
        <b/>
        <i val="0"/>
        <color rgb="FF0070C0"/>
      </font>
    </dxf>
    <dxf>
      <font>
        <b/>
        <i val="0"/>
        <strike val="0"/>
        <color rgb="FF0070C0"/>
      </font>
      <fill>
        <patternFill patternType="none">
          <fgColor indexed="64"/>
          <bgColor auto="1"/>
        </patternFill>
      </fill>
    </dxf>
    <dxf>
      <font>
        <strike val="0"/>
      </font>
      <fill>
        <patternFill patternType="none">
          <bgColor auto="1"/>
        </patternFill>
      </fill>
    </dxf>
    <dxf>
      <fill>
        <patternFill patternType="solid">
          <bgColor theme="8" tint="0.59996337778862885"/>
        </patternFill>
      </fill>
    </dxf>
    <dxf>
      <font>
        <b/>
        <i val="0"/>
        <strike val="0"/>
        <color rgb="FF0070C0"/>
      </font>
    </dxf>
    <dxf>
      <font>
        <b/>
        <i val="0"/>
        <strike val="0"/>
        <color rgb="FF0070C0"/>
      </font>
    </dxf>
    <dxf>
      <font>
        <b/>
        <i val="0"/>
        <color rgb="FF0070C0"/>
      </font>
    </dxf>
    <dxf>
      <font>
        <b/>
        <i val="0"/>
        <color rgb="FF0070C0"/>
      </font>
    </dxf>
    <dxf>
      <font>
        <b/>
        <i val="0"/>
        <strike val="0"/>
        <color rgb="FF0070C0"/>
      </font>
    </dxf>
    <dxf>
      <fill>
        <patternFill>
          <bgColor theme="8" tint="0.59996337778862885"/>
        </patternFill>
      </fill>
    </dxf>
    <dxf>
      <fill>
        <patternFill patternType="none">
          <bgColor auto="1"/>
        </patternFill>
      </fill>
    </dxf>
    <dxf>
      <font>
        <b/>
        <i val="0"/>
        <strike val="0"/>
        <color rgb="FF0070C0"/>
      </font>
    </dxf>
    <dxf>
      <fill>
        <patternFill patternType="none">
          <bgColor auto="1"/>
        </patternFill>
      </fill>
    </dxf>
    <dxf>
      <fill>
        <patternFill>
          <bgColor theme="8" tint="0.59996337778862885"/>
        </patternFill>
      </fill>
    </dxf>
    <dxf>
      <font>
        <b/>
        <i val="0"/>
        <strike val="0"/>
        <color rgb="FF0070C0"/>
      </font>
    </dxf>
    <dxf>
      <font>
        <b/>
        <i val="0"/>
        <color rgb="FF0070C0"/>
      </font>
    </dxf>
    <dxf>
      <font>
        <b/>
        <i val="0"/>
        <color rgb="FF0070C0"/>
      </font>
    </dxf>
    <dxf>
      <font>
        <b/>
        <i val="0"/>
        <strike val="0"/>
        <color rgb="FF0070C0"/>
      </font>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strike val="0"/>
        <color rgb="FF0070C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strike val="0"/>
        <color rgb="FF0070C0"/>
      </font>
    </dxf>
    <dxf>
      <fill>
        <patternFill patternType="none">
          <bgColor auto="1"/>
        </patternFill>
      </fill>
    </dxf>
    <dxf>
      <fill>
        <patternFill>
          <bgColor theme="8" tint="0.59996337778862885"/>
        </patternFill>
      </fill>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ill>
        <patternFill>
          <bgColor theme="8" tint="0.59996337778862885"/>
        </patternFill>
      </fill>
    </dxf>
    <dxf>
      <fill>
        <patternFill patternType="none">
          <bgColor auto="1"/>
        </patternFill>
      </fill>
    </dxf>
    <dxf>
      <font>
        <b/>
        <i val="0"/>
        <strike val="0"/>
        <color rgb="FF0070C0"/>
      </font>
      <fill>
        <patternFill patternType="none">
          <bgColor auto="1"/>
        </patternFill>
      </fill>
    </dxf>
    <dxf>
      <fill>
        <patternFill patternType="none">
          <bgColor auto="1"/>
        </patternFill>
      </fill>
    </dxf>
    <dxf>
      <fill>
        <patternFill>
          <bgColor theme="8" tint="0.59996337778862885"/>
        </patternFill>
      </fill>
    </dxf>
    <dxf>
      <font>
        <b/>
        <i val="0"/>
        <color rgb="FF0070C0"/>
      </font>
    </dxf>
    <dxf>
      <font>
        <b/>
        <i val="0"/>
        <strike val="0"/>
        <color rgb="FF0070C0"/>
      </font>
    </dxf>
    <dxf>
      <font>
        <b/>
        <i val="0"/>
        <color rgb="FF0070C0"/>
      </font>
    </dxf>
    <dxf>
      <font>
        <b/>
        <i val="0"/>
        <strike val="0"/>
        <color rgb="FF0070C0"/>
      </font>
    </dxf>
    <dxf>
      <font>
        <b/>
        <i val="0"/>
        <strike val="0"/>
        <color rgb="FF0070C0"/>
      </font>
    </dxf>
    <dxf>
      <fill>
        <patternFill patternType="none">
          <bgColor auto="1"/>
        </patternFill>
      </fill>
    </dxf>
    <dxf>
      <fill>
        <patternFill>
          <bgColor theme="8" tint="0.59996337778862885"/>
        </patternFill>
      </fill>
    </dxf>
    <dxf>
      <fill>
        <patternFill patternType="none">
          <bgColor auto="1"/>
        </patternFill>
      </fill>
    </dxf>
    <dxf>
      <font>
        <b/>
        <i val="0"/>
        <strike val="0"/>
        <color rgb="FF0070C0"/>
      </font>
    </dxf>
    <dxf>
      <font>
        <b/>
        <i val="0"/>
        <strike val="0"/>
        <color rgb="FF0070C0"/>
      </font>
    </dxf>
    <dxf>
      <font>
        <b/>
        <i val="0"/>
        <color rgb="FF0070C0"/>
      </font>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strike val="0"/>
        <color theme="0" tint="-0.34998626667073579"/>
      </font>
      <fill>
        <patternFill patternType="gray125">
          <bgColor auto="1"/>
        </patternFill>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ill>
        <patternFill patternType="lightGray"/>
      </fill>
    </dxf>
    <dxf>
      <font>
        <color theme="0" tint="-0.34998626667073579"/>
      </font>
      <fill>
        <patternFill patternType="gray125"/>
      </fill>
    </dxf>
    <dxf>
      <font>
        <color theme="0" tint="-0.499984740745262"/>
      </font>
      <fill>
        <patternFill patternType="gray0625"/>
      </fill>
    </dxf>
    <dxf>
      <font>
        <color theme="0" tint="-0.499984740745262"/>
      </font>
      <fill>
        <patternFill patternType="gray125">
          <bgColor auto="1"/>
        </patternFill>
      </fill>
    </dxf>
    <dxf>
      <font>
        <b/>
        <i val="0"/>
        <color rgb="FF0070C0"/>
      </font>
    </dxf>
    <dxf>
      <font>
        <color theme="0" tint="-0.499984740745262"/>
      </font>
      <fill>
        <patternFill patternType="gray125">
          <bgColor auto="1"/>
        </patternFill>
      </fill>
    </dxf>
    <dxf>
      <font>
        <color theme="0" tint="-0.499984740745262"/>
      </font>
      <fill>
        <patternFill patternType="gray125">
          <bgColor auto="1"/>
        </patternFill>
      </fill>
    </dxf>
    <dxf>
      <font>
        <b/>
        <i val="0"/>
        <color rgb="FF0070C0"/>
      </font>
    </dxf>
    <dxf>
      <font>
        <strike val="0"/>
      </font>
      <fill>
        <patternFill patternType="lightGray">
          <bgColor auto="1"/>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ont>
        <b val="0"/>
        <i val="0"/>
        <strike val="0"/>
        <color auto="1"/>
      </font>
      <fill>
        <patternFill patternType="none">
          <bgColor auto="1"/>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ont>
        <strike val="0"/>
      </font>
      <fill>
        <patternFill>
          <bgColor theme="8" tint="0.59996337778862885"/>
        </patternFill>
      </fill>
    </dxf>
    <dxf>
      <font>
        <strike val="0"/>
      </font>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val="0"/>
        <i val="0"/>
        <strike val="0"/>
        <color auto="1"/>
      </font>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val="0"/>
        <i val="0"/>
        <strike val="0"/>
        <color auto="1"/>
      </font>
      <fill>
        <patternFill patternType="solid">
          <bgColor theme="8" tint="0.59996337778862885"/>
        </patternFill>
      </fill>
    </dxf>
    <dxf>
      <font>
        <strike val="0"/>
      </font>
      <fill>
        <patternFill patternType="none">
          <bgColor auto="1"/>
        </patternFill>
      </fill>
    </dxf>
    <dxf>
      <font>
        <b/>
        <i val="0"/>
        <color rgb="FF0070C0"/>
      </font>
    </dxf>
    <dxf>
      <font>
        <strike val="0"/>
      </font>
      <fill>
        <patternFill patternType="lightGray">
          <bgColor auto="1"/>
        </patternFill>
      </fill>
    </dxf>
    <dxf>
      <fill>
        <patternFill patternType="none">
          <bgColor auto="1"/>
        </patternFill>
      </fill>
    </dxf>
    <dxf>
      <font>
        <strike val="0"/>
      </font>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strike val="0"/>
      </font>
      <fill>
        <patternFill patternType="solid">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strike val="0"/>
      </font>
      <fill>
        <patternFill patternType="solid">
          <bgColor theme="8" tint="0.59996337778862885"/>
        </patternFill>
      </fill>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s>
  <tableStyles count="0" defaultTableStyle="TableStyleMedium2" defaultPivotStyle="PivotStyleLight16"/>
  <colors>
    <mruColors>
      <color rgb="FFB7DEE8"/>
      <color rgb="FF33CCFF"/>
      <color rgb="FF66FFFF"/>
      <color rgb="FF33CCCC"/>
      <color rgb="FF006666"/>
      <color rgb="FF0099CC"/>
      <color rgb="FF0066CC"/>
      <color rgb="FF0099FF"/>
      <color rgb="FF00CC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142150</xdr:colOff>
      <xdr:row>0</xdr:row>
      <xdr:rowOff>155863</xdr:rowOff>
    </xdr:from>
    <xdr:to>
      <xdr:col>2</xdr:col>
      <xdr:colOff>121228</xdr:colOff>
      <xdr:row>0</xdr:row>
      <xdr:rowOff>661987</xdr:rowOff>
    </xdr:to>
    <xdr:pic>
      <xdr:nvPicPr>
        <xdr:cNvPr id="14" name="Picture 2">
          <a:extLst>
            <a:ext uri="{FF2B5EF4-FFF2-40B4-BE49-F238E27FC236}">
              <a16:creationId xmlns:a16="http://schemas.microsoft.com/office/drawing/2014/main" id="{337A7946-4BE9-43D6-901B-CF3DE44BDF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0968" y="155863"/>
          <a:ext cx="533260" cy="506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423585</xdr:colOff>
      <xdr:row>41</xdr:row>
      <xdr:rowOff>210671</xdr:rowOff>
    </xdr:from>
    <xdr:to>
      <xdr:col>16</xdr:col>
      <xdr:colOff>714937</xdr:colOff>
      <xdr:row>47</xdr:row>
      <xdr:rowOff>20171</xdr:rowOff>
    </xdr:to>
    <xdr:sp macro="" textlink="">
      <xdr:nvSpPr>
        <xdr:cNvPr id="5" name="テキスト ボックス 4">
          <a:extLst>
            <a:ext uri="{FF2B5EF4-FFF2-40B4-BE49-F238E27FC236}">
              <a16:creationId xmlns:a16="http://schemas.microsoft.com/office/drawing/2014/main" id="{DE77B711-3B86-4A14-AED7-9625CC0DD9AF}"/>
            </a:ext>
          </a:extLst>
        </xdr:cNvPr>
        <xdr:cNvSpPr txBox="1"/>
      </xdr:nvSpPr>
      <xdr:spPr>
        <a:xfrm>
          <a:off x="7752232" y="16772965"/>
          <a:ext cx="2207558" cy="1288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対象者数・受診者数不明の場合は</a:t>
          </a:r>
          <a:endParaRPr kumimoji="1" lang="en-US" altLang="ja-JP" sz="900" kern="1200">
            <a:latin typeface="BIZ UDPゴシック" panose="020B0400000000000000" pitchFamily="50" charset="-128"/>
            <a:ea typeface="BIZ UDPゴシック" panose="020B0400000000000000" pitchFamily="50" charset="-128"/>
          </a:endParaRPr>
        </a:p>
        <a:p>
          <a:r>
            <a:rPr kumimoji="1" lang="ja-JP" altLang="en-US" sz="900" kern="1200">
              <a:latin typeface="BIZ UDPゴシック" panose="020B0400000000000000" pitchFamily="50" charset="-128"/>
              <a:ea typeface="BIZ UDPゴシック" panose="020B0400000000000000" pitchFamily="50" charset="-128"/>
            </a:rPr>
            <a:t>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kern="1200">
            <a:latin typeface="BIZ UDPゴシック" panose="020B0400000000000000" pitchFamily="50" charset="-128"/>
            <a:ea typeface="BIZ UDPゴシック" panose="020B0400000000000000" pitchFamily="50" charset="-128"/>
          </a:endParaRPr>
        </a:p>
        <a:p>
          <a:endParaRPr kumimoji="1" lang="ja-JP" altLang="en-US" sz="1100" kern="1200"/>
        </a:p>
      </xdr:txBody>
    </xdr:sp>
    <xdr:clientData/>
  </xdr:twoCellAnchor>
  <xdr:twoCellAnchor>
    <xdr:from>
      <xdr:col>31</xdr:col>
      <xdr:colOff>448236</xdr:colOff>
      <xdr:row>27</xdr:row>
      <xdr:rowOff>6405</xdr:rowOff>
    </xdr:from>
    <xdr:to>
      <xdr:col>33</xdr:col>
      <xdr:colOff>661147</xdr:colOff>
      <xdr:row>33</xdr:row>
      <xdr:rowOff>17320</xdr:rowOff>
    </xdr:to>
    <xdr:sp macro="" textlink="">
      <xdr:nvSpPr>
        <xdr:cNvPr id="7" name="テキスト ボックス 6">
          <a:extLst>
            <a:ext uri="{FF2B5EF4-FFF2-40B4-BE49-F238E27FC236}">
              <a16:creationId xmlns:a16="http://schemas.microsoft.com/office/drawing/2014/main" id="{19CAF903-CF71-499D-BB49-BD4B69B5D028}"/>
            </a:ext>
          </a:extLst>
        </xdr:cNvPr>
        <xdr:cNvSpPr txBox="1"/>
      </xdr:nvSpPr>
      <xdr:spPr>
        <a:xfrm>
          <a:off x="17194918" y="12527450"/>
          <a:ext cx="2204502" cy="1465643"/>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対象者数・受診者数を一覧により東京連合会へ事前報告している場合は点数のみ入力してください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kern="1200">
            <a:latin typeface="BIZ UDPゴシック" panose="020B0400000000000000" pitchFamily="50" charset="-128"/>
            <a:ea typeface="BIZ UDPゴシック" panose="020B0400000000000000" pitchFamily="50" charset="-128"/>
          </a:endParaRPr>
        </a:p>
        <a:p>
          <a:endParaRPr kumimoji="1" lang="ja-JP" altLang="en-US" sz="1100" kern="1200"/>
        </a:p>
      </xdr:txBody>
    </xdr:sp>
    <xdr:clientData/>
  </xdr:twoCellAnchor>
  <xdr:twoCellAnchor>
    <xdr:from>
      <xdr:col>18</xdr:col>
      <xdr:colOff>557894</xdr:colOff>
      <xdr:row>18</xdr:row>
      <xdr:rowOff>258537</xdr:rowOff>
    </xdr:from>
    <xdr:to>
      <xdr:col>22</xdr:col>
      <xdr:colOff>54429</xdr:colOff>
      <xdr:row>18</xdr:row>
      <xdr:rowOff>557893</xdr:rowOff>
    </xdr:to>
    <xdr:sp macro="" textlink="">
      <xdr:nvSpPr>
        <xdr:cNvPr id="9" name="テキスト ボックス 8">
          <a:extLst>
            <a:ext uri="{FF2B5EF4-FFF2-40B4-BE49-F238E27FC236}">
              <a16:creationId xmlns:a16="http://schemas.microsoft.com/office/drawing/2014/main" id="{8E4DB052-1621-A218-1CD0-C412DB4A2D1F}"/>
            </a:ext>
          </a:extLst>
        </xdr:cNvPr>
        <xdr:cNvSpPr txBox="1"/>
      </xdr:nvSpPr>
      <xdr:spPr>
        <a:xfrm>
          <a:off x="10654394" y="9647466"/>
          <a:ext cx="993321" cy="299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latin typeface="メイリオ" panose="020B0604030504040204" pitchFamily="50" charset="-128"/>
              <a:ea typeface="メイリオ" panose="020B0604030504040204" pitchFamily="50" charset="-128"/>
            </a:rPr>
            <a:t>←採点開始</a:t>
          </a:r>
        </a:p>
      </xdr:txBody>
    </xdr:sp>
    <xdr:clientData/>
  </xdr:twoCellAnchor>
  <xdr:twoCellAnchor>
    <xdr:from>
      <xdr:col>35</xdr:col>
      <xdr:colOff>516481</xdr:colOff>
      <xdr:row>18</xdr:row>
      <xdr:rowOff>263270</xdr:rowOff>
    </xdr:from>
    <xdr:to>
      <xdr:col>38</xdr:col>
      <xdr:colOff>162103</xdr:colOff>
      <xdr:row>18</xdr:row>
      <xdr:rowOff>562626</xdr:rowOff>
    </xdr:to>
    <xdr:sp macro="" textlink="">
      <xdr:nvSpPr>
        <xdr:cNvPr id="10" name="テキスト ボックス 9">
          <a:extLst>
            <a:ext uri="{FF2B5EF4-FFF2-40B4-BE49-F238E27FC236}">
              <a16:creationId xmlns:a16="http://schemas.microsoft.com/office/drawing/2014/main" id="{CA4DE73C-C6D3-48BD-B849-2CB4A113447C}"/>
            </a:ext>
          </a:extLst>
        </xdr:cNvPr>
        <xdr:cNvSpPr txBox="1"/>
      </xdr:nvSpPr>
      <xdr:spPr>
        <a:xfrm>
          <a:off x="20154546" y="9564640"/>
          <a:ext cx="979122" cy="299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latin typeface="メイリオ" panose="020B0604030504040204" pitchFamily="50" charset="-128"/>
              <a:ea typeface="メイリオ" panose="020B0604030504040204" pitchFamily="50" charset="-128"/>
            </a:rPr>
            <a:t>←採点開始</a:t>
          </a:r>
        </a:p>
      </xdr:txBody>
    </xdr:sp>
    <xdr:clientData/>
  </xdr:twoCellAnchor>
  <xdr:twoCellAnchor>
    <xdr:from>
      <xdr:col>14</xdr:col>
      <xdr:colOff>417982</xdr:colOff>
      <xdr:row>41</xdr:row>
      <xdr:rowOff>199465</xdr:rowOff>
    </xdr:from>
    <xdr:to>
      <xdr:col>16</xdr:col>
      <xdr:colOff>762000</xdr:colOff>
      <xdr:row>47</xdr:row>
      <xdr:rowOff>56030</xdr:rowOff>
    </xdr:to>
    <xdr:sp macro="" textlink="">
      <xdr:nvSpPr>
        <xdr:cNvPr id="11" name="テキスト ボックス 10">
          <a:extLst>
            <a:ext uri="{FF2B5EF4-FFF2-40B4-BE49-F238E27FC236}">
              <a16:creationId xmlns:a16="http://schemas.microsoft.com/office/drawing/2014/main" id="{02CF8272-BDDB-49C9-A2A0-D9A85535D508}"/>
            </a:ext>
          </a:extLst>
        </xdr:cNvPr>
        <xdr:cNvSpPr txBox="1"/>
      </xdr:nvSpPr>
      <xdr:spPr>
        <a:xfrm>
          <a:off x="7746629" y="16784171"/>
          <a:ext cx="2260224" cy="13357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対象者数・受診者数不明の場合は</a:t>
          </a:r>
          <a:endParaRPr kumimoji="1" lang="en-US" altLang="ja-JP" sz="900" kern="1200">
            <a:latin typeface="BIZ UDPゴシック" panose="020B0400000000000000" pitchFamily="50" charset="-128"/>
            <a:ea typeface="BIZ UDPゴシック" panose="020B0400000000000000" pitchFamily="50" charset="-128"/>
          </a:endParaRPr>
        </a:p>
        <a:p>
          <a:r>
            <a:rPr kumimoji="1" lang="ja-JP" altLang="en-US" sz="900" kern="1200">
              <a:latin typeface="BIZ UDPゴシック" panose="020B0400000000000000" pitchFamily="50" charset="-128"/>
              <a:ea typeface="BIZ UDPゴシック" panose="020B0400000000000000" pitchFamily="50" charset="-128"/>
            </a:rPr>
            <a:t>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1000" kern="1200">
            <a:latin typeface="BIZ UDPゴシック" panose="020B0400000000000000" pitchFamily="50" charset="-128"/>
            <a:ea typeface="BIZ UDPゴシック" panose="020B0400000000000000" pitchFamily="50" charset="-128"/>
          </a:endParaRPr>
        </a:p>
        <a:p>
          <a:r>
            <a:rPr kumimoji="1" lang="en-US" altLang="ja-JP" sz="1000" kern="1200">
              <a:latin typeface="BIZ UDPゴシック" panose="020B0400000000000000" pitchFamily="50" charset="-128"/>
              <a:ea typeface="BIZ UDPゴシック" panose="020B0400000000000000" pitchFamily="50" charset="-128"/>
            </a:rPr>
            <a:t>※</a:t>
          </a:r>
          <a:r>
            <a:rPr kumimoji="1" lang="ja-JP" altLang="en-US" sz="1000" kern="1200">
              <a:latin typeface="BIZ UDPゴシック" panose="020B0400000000000000" pitchFamily="50" charset="-128"/>
              <a:ea typeface="BIZ UDPゴシック" panose="020B0400000000000000" pitchFamily="50" charset="-128"/>
            </a:rPr>
            <a:t>対象者がいない場合は</a:t>
          </a:r>
          <a:r>
            <a:rPr kumimoji="1" lang="en-US" altLang="ja-JP" sz="1000" kern="1200">
              <a:latin typeface="BIZ UDPゴシック" panose="020B0400000000000000" pitchFamily="50" charset="-128"/>
              <a:ea typeface="BIZ UDPゴシック" panose="020B0400000000000000" pitchFamily="50" charset="-128"/>
            </a:rPr>
            <a:t>20</a:t>
          </a:r>
          <a:r>
            <a:rPr kumimoji="1" lang="ja-JP" altLang="en-US" sz="1000" kern="1200">
              <a:latin typeface="BIZ UDPゴシック" panose="020B0400000000000000" pitchFamily="50" charset="-128"/>
              <a:ea typeface="BIZ UDPゴシック" panose="020B0400000000000000" pitchFamily="50" charset="-128"/>
            </a:rPr>
            <a:t>点</a:t>
          </a:r>
        </a:p>
      </xdr:txBody>
    </xdr:sp>
    <xdr:clientData/>
  </xdr:twoCellAnchor>
  <xdr:twoCellAnchor>
    <xdr:from>
      <xdr:col>14</xdr:col>
      <xdr:colOff>408215</xdr:colOff>
      <xdr:row>101</xdr:row>
      <xdr:rowOff>176893</xdr:rowOff>
    </xdr:from>
    <xdr:to>
      <xdr:col>16</xdr:col>
      <xdr:colOff>699567</xdr:colOff>
      <xdr:row>106</xdr:row>
      <xdr:rowOff>231321</xdr:rowOff>
    </xdr:to>
    <xdr:sp macro="" textlink="">
      <xdr:nvSpPr>
        <xdr:cNvPr id="12" name="テキスト ボックス 11">
          <a:extLst>
            <a:ext uri="{FF2B5EF4-FFF2-40B4-BE49-F238E27FC236}">
              <a16:creationId xmlns:a16="http://schemas.microsoft.com/office/drawing/2014/main" id="{7B1276DD-C1D8-43E3-80CD-D65011A2DB93}"/>
            </a:ext>
          </a:extLst>
        </xdr:cNvPr>
        <xdr:cNvSpPr txBox="1"/>
      </xdr:nvSpPr>
      <xdr:spPr>
        <a:xfrm>
          <a:off x="7742465" y="32888464"/>
          <a:ext cx="2209959" cy="12790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対象者数・終了者数不明の場合は</a:t>
          </a:r>
          <a:endParaRPr kumimoji="1" lang="en-US" altLang="ja-JP" sz="900" kern="1200">
            <a:latin typeface="BIZ UDPゴシック" panose="020B0400000000000000" pitchFamily="50" charset="-128"/>
            <a:ea typeface="BIZ UDPゴシック" panose="020B0400000000000000" pitchFamily="50" charset="-128"/>
          </a:endParaRPr>
        </a:p>
        <a:p>
          <a:r>
            <a:rPr kumimoji="1" lang="ja-JP" altLang="en-US" sz="900" kern="1200">
              <a:latin typeface="BIZ UDPゴシック" panose="020B0400000000000000" pitchFamily="50" charset="-128"/>
              <a:ea typeface="BIZ UDPゴシック" panose="020B0400000000000000" pitchFamily="50" charset="-128"/>
            </a:rPr>
            <a:t>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５０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５０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en-US" altLang="ja-JP" sz="900" kern="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900" kern="1200">
              <a:solidFill>
                <a:schemeClr val="dk1"/>
              </a:solidFill>
              <a:effectLst/>
              <a:latin typeface="BIZ UDPゴシック" panose="020B0400000000000000" pitchFamily="50" charset="-128"/>
              <a:ea typeface="BIZ UDPゴシック" panose="020B0400000000000000" pitchFamily="50" charset="-128"/>
              <a:cs typeface="+mn-cs"/>
            </a:rPr>
            <a:t>対象者がいない場合は５点</a:t>
          </a:r>
          <a:endParaRPr kumimoji="1" lang="en-US" altLang="ja-JP" sz="900" kern="1200">
            <a:latin typeface="BIZ UDPゴシック" panose="020B0400000000000000" pitchFamily="50" charset="-128"/>
            <a:ea typeface="BIZ UDPゴシック" panose="020B0400000000000000" pitchFamily="50" charset="-128"/>
          </a:endParaRPr>
        </a:p>
        <a:p>
          <a:endParaRPr kumimoji="1" lang="ja-JP" altLang="en-US" sz="1100" kern="1200"/>
        </a:p>
      </xdr:txBody>
    </xdr:sp>
    <xdr:clientData/>
  </xdr:twoCellAnchor>
  <xdr:twoCellAnchor>
    <xdr:from>
      <xdr:col>31</xdr:col>
      <xdr:colOff>464536</xdr:colOff>
      <xdr:row>41</xdr:row>
      <xdr:rowOff>44895</xdr:rowOff>
    </xdr:from>
    <xdr:to>
      <xdr:col>33</xdr:col>
      <xdr:colOff>705971</xdr:colOff>
      <xdr:row>47</xdr:row>
      <xdr:rowOff>145677</xdr:rowOff>
    </xdr:to>
    <xdr:sp macro="" textlink="">
      <xdr:nvSpPr>
        <xdr:cNvPr id="3" name="テキスト ボックス 2">
          <a:extLst>
            <a:ext uri="{FF2B5EF4-FFF2-40B4-BE49-F238E27FC236}">
              <a16:creationId xmlns:a16="http://schemas.microsoft.com/office/drawing/2014/main" id="{40AF1A9C-98B9-4086-9324-3CA16931CC27}"/>
            </a:ext>
          </a:extLst>
        </xdr:cNvPr>
        <xdr:cNvSpPr txBox="1"/>
      </xdr:nvSpPr>
      <xdr:spPr>
        <a:xfrm>
          <a:off x="17318183" y="16629601"/>
          <a:ext cx="2236082" cy="1579958"/>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対象者数・受診者数を一覧により東京連合会へ事前報告している場合は点数のみ入力で差しつかえありません。</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1000">
            <a:effectLst/>
            <a:latin typeface="BIZ UDPゴシック" panose="020B0400000000000000" pitchFamily="50" charset="-128"/>
            <a:ea typeface="BIZ UDPゴシック" panose="020B0400000000000000" pitchFamily="50" charset="-128"/>
          </a:endParaRPr>
        </a:p>
        <a:p>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1000">
            <a:effectLst/>
            <a:latin typeface="BIZ UDPゴシック" panose="020B0400000000000000" pitchFamily="50" charset="-128"/>
            <a:ea typeface="BIZ UDPゴシック" panose="020B0400000000000000" pitchFamily="50" charset="-128"/>
          </a:endParaRPr>
        </a:p>
        <a:p>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対象者がいない場合は</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1000">
            <a:effectLst/>
            <a:latin typeface="BIZ UDPゴシック" panose="020B0400000000000000" pitchFamily="50" charset="-128"/>
            <a:ea typeface="BIZ UDPゴシック" panose="020B0400000000000000" pitchFamily="50" charset="-128"/>
          </a:endParaRPr>
        </a:p>
        <a:p>
          <a:endParaRPr kumimoji="1" lang="en-US" altLang="ja-JP" sz="900" kern="1200">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451250</xdr:colOff>
      <xdr:row>101</xdr:row>
      <xdr:rowOff>143671</xdr:rowOff>
    </xdr:from>
    <xdr:to>
      <xdr:col>33</xdr:col>
      <xdr:colOff>664161</xdr:colOff>
      <xdr:row>107</xdr:row>
      <xdr:rowOff>212913</xdr:rowOff>
    </xdr:to>
    <xdr:sp macro="" textlink="">
      <xdr:nvSpPr>
        <xdr:cNvPr id="4" name="テキスト ボックス 3">
          <a:extLst>
            <a:ext uri="{FF2B5EF4-FFF2-40B4-BE49-F238E27FC236}">
              <a16:creationId xmlns:a16="http://schemas.microsoft.com/office/drawing/2014/main" id="{8F7BB824-9D42-4F14-82DD-C8D945F97533}"/>
            </a:ext>
          </a:extLst>
        </xdr:cNvPr>
        <xdr:cNvSpPr txBox="1"/>
      </xdr:nvSpPr>
      <xdr:spPr>
        <a:xfrm>
          <a:off x="17304897" y="32954495"/>
          <a:ext cx="2207558" cy="1548418"/>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対象者数・終了者数を東京連合会へ事前報告している場合は点数のみ入力で差しつかえありません。</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実施率５０％以上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実施率５０％未満～３０％以上　３点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実施率３０％未満　１点</a:t>
          </a:r>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対象者がいない場合は５点</a:t>
          </a:r>
          <a:endParaRPr lang="ja-JP" altLang="ja-JP" sz="900">
            <a:effectLst/>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122465</xdr:colOff>
      <xdr:row>3</xdr:row>
      <xdr:rowOff>163286</xdr:rowOff>
    </xdr:from>
    <xdr:to>
      <xdr:col>31</xdr:col>
      <xdr:colOff>190500</xdr:colOff>
      <xdr:row>6</xdr:row>
      <xdr:rowOff>394607</xdr:rowOff>
    </xdr:to>
    <xdr:sp macro="" textlink="">
      <xdr:nvSpPr>
        <xdr:cNvPr id="2" name="右大かっこ 1">
          <a:extLst>
            <a:ext uri="{FF2B5EF4-FFF2-40B4-BE49-F238E27FC236}">
              <a16:creationId xmlns:a16="http://schemas.microsoft.com/office/drawing/2014/main" id="{77ADF157-6378-14AA-D7AC-4FD1EBFEEA23}"/>
            </a:ext>
          </a:extLst>
        </xdr:cNvPr>
        <xdr:cNvSpPr/>
      </xdr:nvSpPr>
      <xdr:spPr>
        <a:xfrm>
          <a:off x="17008929" y="1183822"/>
          <a:ext cx="68035" cy="1782535"/>
        </a:xfrm>
        <a:prstGeom prst="rightBracket">
          <a:avLst/>
        </a:prstGeom>
        <a:noFill/>
        <a:ln>
          <a:solidFill>
            <a:schemeClr val="tx1">
              <a:lumMod val="75000"/>
              <a:lumOff val="25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solidFill>
              <a:schemeClr val="tx1">
                <a:lumMod val="75000"/>
                <a:lumOff val="25000"/>
              </a:schemeClr>
            </a:solidFill>
          </a:endParaRPr>
        </a:p>
      </xdr:txBody>
    </xdr:sp>
    <xdr:clientData/>
  </xdr:twoCellAnchor>
  <xdr:twoCellAnchor>
    <xdr:from>
      <xdr:col>31</xdr:col>
      <xdr:colOff>299358</xdr:colOff>
      <xdr:row>4</xdr:row>
      <xdr:rowOff>285750</xdr:rowOff>
    </xdr:from>
    <xdr:to>
      <xdr:col>33</xdr:col>
      <xdr:colOff>244929</xdr:colOff>
      <xdr:row>5</xdr:row>
      <xdr:rowOff>149678</xdr:rowOff>
    </xdr:to>
    <xdr:sp macro="" textlink="">
      <xdr:nvSpPr>
        <xdr:cNvPr id="6" name="テキスト ボックス 5">
          <a:extLst>
            <a:ext uri="{FF2B5EF4-FFF2-40B4-BE49-F238E27FC236}">
              <a16:creationId xmlns:a16="http://schemas.microsoft.com/office/drawing/2014/main" id="{AA431CC1-1E37-E083-5363-636CAD83A1AE}"/>
            </a:ext>
          </a:extLst>
        </xdr:cNvPr>
        <xdr:cNvSpPr txBox="1"/>
      </xdr:nvSpPr>
      <xdr:spPr>
        <a:xfrm>
          <a:off x="17185822" y="1823357"/>
          <a:ext cx="1945821"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kern="1200">
              <a:solidFill>
                <a:schemeClr val="tx1">
                  <a:lumMod val="75000"/>
                  <a:lumOff val="25000"/>
                </a:schemeClr>
              </a:solidFill>
              <a:latin typeface="Meiryo UI" panose="020B0604030504040204" pitchFamily="50" charset="-128"/>
              <a:ea typeface="Meiryo UI" panose="020B0604030504040204" pitchFamily="50" charset="-128"/>
            </a:rPr>
            <a:t>入力例：</a:t>
          </a:r>
          <a:r>
            <a:rPr kumimoji="1" lang="en-US" altLang="ja-JP" sz="1200" kern="1200">
              <a:solidFill>
                <a:schemeClr val="tx1">
                  <a:lumMod val="75000"/>
                  <a:lumOff val="25000"/>
                </a:schemeClr>
              </a:solidFill>
              <a:latin typeface="Meiryo UI" panose="020B0604030504040204" pitchFamily="50" charset="-128"/>
              <a:ea typeface="Meiryo UI" panose="020B0604030504040204" pitchFamily="50" charset="-128"/>
            </a:rPr>
            <a:t>2023/12/1</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13136</xdr:colOff>
      <xdr:row>0</xdr:row>
      <xdr:rowOff>4106</xdr:rowOff>
    </xdr:from>
    <xdr:to>
      <xdr:col>0</xdr:col>
      <xdr:colOff>7541171</xdr:colOff>
      <xdr:row>44</xdr:row>
      <xdr:rowOff>116442</xdr:rowOff>
    </xdr:to>
    <xdr:pic>
      <xdr:nvPicPr>
        <xdr:cNvPr id="4" name="図 3">
          <a:extLst>
            <a:ext uri="{FF2B5EF4-FFF2-40B4-BE49-F238E27FC236}">
              <a16:creationId xmlns:a16="http://schemas.microsoft.com/office/drawing/2014/main" id="{1922F0A2-2F06-4043-DEC4-52C3BD47260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86"/>
        <a:stretch/>
      </xdr:blipFill>
      <xdr:spPr bwMode="auto">
        <a:xfrm>
          <a:off x="13136" y="4106"/>
          <a:ext cx="7528035" cy="10576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32842</xdr:colOff>
      <xdr:row>45</xdr:row>
      <xdr:rowOff>31317</xdr:rowOff>
    </xdr:from>
    <xdr:to>
      <xdr:col>0</xdr:col>
      <xdr:colOff>7534603</xdr:colOff>
      <xdr:row>89</xdr:row>
      <xdr:rowOff>227243</xdr:rowOff>
    </xdr:to>
    <xdr:pic>
      <xdr:nvPicPr>
        <xdr:cNvPr id="6" name="図 5">
          <a:extLst>
            <a:ext uri="{FF2B5EF4-FFF2-40B4-BE49-F238E27FC236}">
              <a16:creationId xmlns:a16="http://schemas.microsoft.com/office/drawing/2014/main" id="{4C8AD8D5-F9F4-6AC1-23F3-F98FB78A8C9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842" y="10732162"/>
          <a:ext cx="7501761" cy="10574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68407</xdr:colOff>
      <xdr:row>20</xdr:row>
      <xdr:rowOff>5195</xdr:rowOff>
    </xdr:from>
    <xdr:to>
      <xdr:col>9</xdr:col>
      <xdr:colOff>554182</xdr:colOff>
      <xdr:row>29</xdr:row>
      <xdr:rowOff>141938</xdr:rowOff>
    </xdr:to>
    <xdr:pic>
      <xdr:nvPicPr>
        <xdr:cNvPr id="2" name="図 1">
          <a:extLst>
            <a:ext uri="{FF2B5EF4-FFF2-40B4-BE49-F238E27FC236}">
              <a16:creationId xmlns:a16="http://schemas.microsoft.com/office/drawing/2014/main" id="{A70660EE-FE45-40ED-A324-B7B759C3D332}"/>
            </a:ext>
          </a:extLst>
        </xdr:cNvPr>
        <xdr:cNvPicPr>
          <a:picLocks noChangeAspect="1"/>
        </xdr:cNvPicPr>
      </xdr:nvPicPr>
      <xdr:blipFill rotWithShape="1">
        <a:blip xmlns:r="http://schemas.openxmlformats.org/officeDocument/2006/relationships" r:embed="rId1"/>
        <a:srcRect l="941" t="1704"/>
        <a:stretch/>
      </xdr:blipFill>
      <xdr:spPr bwMode="auto">
        <a:xfrm>
          <a:off x="68407" y="4767695"/>
          <a:ext cx="6657975" cy="2279868"/>
        </a:xfrm>
        <a:prstGeom prst="rect">
          <a:avLst/>
        </a:prstGeom>
        <a:ln>
          <a:noFill/>
        </a:ln>
        <a:extLst>
          <a:ext uri="{53640926-AAD7-44D8-BBD7-CCE9431645EC}">
            <a14:shadowObscured xmlns:a14="http://schemas.microsoft.com/office/drawing/2010/main"/>
          </a:ext>
        </a:extLst>
      </xdr:spPr>
    </xdr:pic>
    <xdr:clientData/>
  </xdr:twoCellAnchor>
  <xdr:twoCellAnchor>
    <xdr:from>
      <xdr:col>7</xdr:col>
      <xdr:colOff>314325</xdr:colOff>
      <xdr:row>20</xdr:row>
      <xdr:rowOff>85725</xdr:rowOff>
    </xdr:from>
    <xdr:to>
      <xdr:col>9</xdr:col>
      <xdr:colOff>619125</xdr:colOff>
      <xdr:row>26</xdr:row>
      <xdr:rowOff>76200</xdr:rowOff>
    </xdr:to>
    <xdr:sp macro="" textlink="">
      <xdr:nvSpPr>
        <xdr:cNvPr id="3" name="正方形/長方形 2">
          <a:extLst>
            <a:ext uri="{FF2B5EF4-FFF2-40B4-BE49-F238E27FC236}">
              <a16:creationId xmlns:a16="http://schemas.microsoft.com/office/drawing/2014/main" id="{2ADC8587-3782-42A1-B95B-4E5516F54536}"/>
            </a:ext>
          </a:extLst>
        </xdr:cNvPr>
        <xdr:cNvSpPr/>
      </xdr:nvSpPr>
      <xdr:spPr>
        <a:xfrm>
          <a:off x="5114925" y="4848225"/>
          <a:ext cx="1676400" cy="141922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0</xdr:col>
      <xdr:colOff>76200</xdr:colOff>
      <xdr:row>26</xdr:row>
      <xdr:rowOff>142875</xdr:rowOff>
    </xdr:from>
    <xdr:to>
      <xdr:col>3</xdr:col>
      <xdr:colOff>295275</xdr:colOff>
      <xdr:row>27</xdr:row>
      <xdr:rowOff>95250</xdr:rowOff>
    </xdr:to>
    <xdr:sp macro="" textlink="">
      <xdr:nvSpPr>
        <xdr:cNvPr id="4" name="正方形/長方形 3">
          <a:extLst>
            <a:ext uri="{FF2B5EF4-FFF2-40B4-BE49-F238E27FC236}">
              <a16:creationId xmlns:a16="http://schemas.microsoft.com/office/drawing/2014/main" id="{3BE34D63-39A3-4D3D-9AB1-C98B4526E0E8}"/>
            </a:ext>
          </a:extLst>
        </xdr:cNvPr>
        <xdr:cNvSpPr/>
      </xdr:nvSpPr>
      <xdr:spPr>
        <a:xfrm>
          <a:off x="76200" y="6334125"/>
          <a:ext cx="2276475" cy="190500"/>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3</xdr:col>
      <xdr:colOff>314325</xdr:colOff>
      <xdr:row>26</xdr:row>
      <xdr:rowOff>219075</xdr:rowOff>
    </xdr:from>
    <xdr:to>
      <xdr:col>3</xdr:col>
      <xdr:colOff>561975</xdr:colOff>
      <xdr:row>26</xdr:row>
      <xdr:rowOff>228600</xdr:rowOff>
    </xdr:to>
    <xdr:cxnSp macro="">
      <xdr:nvCxnSpPr>
        <xdr:cNvPr id="5" name="直線矢印コネクタ 4">
          <a:extLst>
            <a:ext uri="{FF2B5EF4-FFF2-40B4-BE49-F238E27FC236}">
              <a16:creationId xmlns:a16="http://schemas.microsoft.com/office/drawing/2014/main" id="{B3C4B736-E231-478E-98C7-770944B9C095}"/>
            </a:ext>
          </a:extLst>
        </xdr:cNvPr>
        <xdr:cNvCxnSpPr/>
      </xdr:nvCxnSpPr>
      <xdr:spPr>
        <a:xfrm flipV="1">
          <a:off x="2371725" y="6410325"/>
          <a:ext cx="247650" cy="95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36</xdr:row>
      <xdr:rowOff>0</xdr:rowOff>
    </xdr:from>
    <xdr:to>
      <xdr:col>7</xdr:col>
      <xdr:colOff>124512</xdr:colOff>
      <xdr:row>50</xdr:row>
      <xdr:rowOff>38571</xdr:rowOff>
    </xdr:to>
    <xdr:pic>
      <xdr:nvPicPr>
        <xdr:cNvPr id="6" name="図 5">
          <a:extLst>
            <a:ext uri="{FF2B5EF4-FFF2-40B4-BE49-F238E27FC236}">
              <a16:creationId xmlns:a16="http://schemas.microsoft.com/office/drawing/2014/main" id="{BB625886-9478-4636-814F-A0381E8A7C16}"/>
            </a:ext>
          </a:extLst>
        </xdr:cNvPr>
        <xdr:cNvPicPr>
          <a:picLocks noChangeAspect="1"/>
        </xdr:cNvPicPr>
      </xdr:nvPicPr>
      <xdr:blipFill>
        <a:blip xmlns:r="http://schemas.openxmlformats.org/officeDocument/2006/relationships" r:embed="rId2"/>
        <a:stretch>
          <a:fillRect/>
        </a:stretch>
      </xdr:blipFill>
      <xdr:spPr>
        <a:xfrm>
          <a:off x="0" y="8572500"/>
          <a:ext cx="4925112" cy="3372321"/>
        </a:xfrm>
        <a:prstGeom prst="rect">
          <a:avLst/>
        </a:prstGeom>
      </xdr:spPr>
    </xdr:pic>
    <xdr:clientData/>
  </xdr:twoCellAnchor>
  <xdr:twoCellAnchor>
    <xdr:from>
      <xdr:col>1</xdr:col>
      <xdr:colOff>619125</xdr:colOff>
      <xdr:row>40</xdr:row>
      <xdr:rowOff>66675</xdr:rowOff>
    </xdr:from>
    <xdr:to>
      <xdr:col>2</xdr:col>
      <xdr:colOff>266700</xdr:colOff>
      <xdr:row>41</xdr:row>
      <xdr:rowOff>161925</xdr:rowOff>
    </xdr:to>
    <xdr:sp macro="" textlink="">
      <xdr:nvSpPr>
        <xdr:cNvPr id="7" name="楕円 6">
          <a:extLst>
            <a:ext uri="{FF2B5EF4-FFF2-40B4-BE49-F238E27FC236}">
              <a16:creationId xmlns:a16="http://schemas.microsoft.com/office/drawing/2014/main" id="{941B8242-801E-4C40-B501-A85C43111731}"/>
            </a:ext>
          </a:extLst>
        </xdr:cNvPr>
        <xdr:cNvSpPr/>
      </xdr:nvSpPr>
      <xdr:spPr>
        <a:xfrm>
          <a:off x="1304925" y="9591675"/>
          <a:ext cx="333375" cy="3333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104775</xdr:colOff>
      <xdr:row>41</xdr:row>
      <xdr:rowOff>180975</xdr:rowOff>
    </xdr:from>
    <xdr:to>
      <xdr:col>2</xdr:col>
      <xdr:colOff>114300</xdr:colOff>
      <xdr:row>44</xdr:row>
      <xdr:rowOff>66675</xdr:rowOff>
    </xdr:to>
    <xdr:cxnSp macro="">
      <xdr:nvCxnSpPr>
        <xdr:cNvPr id="8" name="直線矢印コネクタ 7">
          <a:extLst>
            <a:ext uri="{FF2B5EF4-FFF2-40B4-BE49-F238E27FC236}">
              <a16:creationId xmlns:a16="http://schemas.microsoft.com/office/drawing/2014/main" id="{227101D9-AF94-409D-97A4-03457B426172}"/>
            </a:ext>
          </a:extLst>
        </xdr:cNvPr>
        <xdr:cNvCxnSpPr/>
      </xdr:nvCxnSpPr>
      <xdr:spPr>
        <a:xfrm flipH="1">
          <a:off x="1476375" y="9944100"/>
          <a:ext cx="9525" cy="6000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390525</xdr:colOff>
      <xdr:row>39</xdr:row>
      <xdr:rowOff>161925</xdr:rowOff>
    </xdr:from>
    <xdr:to>
      <xdr:col>8</xdr:col>
      <xdr:colOff>485884</xdr:colOff>
      <xdr:row>42</xdr:row>
      <xdr:rowOff>219182</xdr:rowOff>
    </xdr:to>
    <xdr:pic>
      <xdr:nvPicPr>
        <xdr:cNvPr id="9" name="図 8">
          <a:extLst>
            <a:ext uri="{FF2B5EF4-FFF2-40B4-BE49-F238E27FC236}">
              <a16:creationId xmlns:a16="http://schemas.microsoft.com/office/drawing/2014/main" id="{3C844892-5452-475A-8C3F-9E0D58C48602}"/>
            </a:ext>
          </a:extLst>
        </xdr:cNvPr>
        <xdr:cNvPicPr>
          <a:picLocks noChangeAspect="1"/>
        </xdr:cNvPicPr>
      </xdr:nvPicPr>
      <xdr:blipFill>
        <a:blip xmlns:r="http://schemas.openxmlformats.org/officeDocument/2006/relationships" r:embed="rId3"/>
        <a:stretch>
          <a:fillRect/>
        </a:stretch>
      </xdr:blipFill>
      <xdr:spPr>
        <a:xfrm>
          <a:off x="5191125" y="9448800"/>
          <a:ext cx="781159" cy="771632"/>
        </a:xfrm>
        <a:prstGeom prst="rect">
          <a:avLst/>
        </a:prstGeom>
      </xdr:spPr>
    </xdr:pic>
    <xdr:clientData/>
  </xdr:twoCellAnchor>
  <xdr:twoCellAnchor>
    <xdr:from>
      <xdr:col>7</xdr:col>
      <xdr:colOff>219076</xdr:colOff>
      <xdr:row>39</xdr:row>
      <xdr:rowOff>0</xdr:rowOff>
    </xdr:from>
    <xdr:to>
      <xdr:col>8</xdr:col>
      <xdr:colOff>666750</xdr:colOff>
      <xdr:row>43</xdr:row>
      <xdr:rowOff>66675</xdr:rowOff>
    </xdr:to>
    <xdr:sp macro="" textlink="">
      <xdr:nvSpPr>
        <xdr:cNvPr id="10" name="楕円 9">
          <a:extLst>
            <a:ext uri="{FF2B5EF4-FFF2-40B4-BE49-F238E27FC236}">
              <a16:creationId xmlns:a16="http://schemas.microsoft.com/office/drawing/2014/main" id="{4B655DE2-EEA4-42FD-A990-917463E97CFA}"/>
            </a:ext>
          </a:extLst>
        </xdr:cNvPr>
        <xdr:cNvSpPr/>
      </xdr:nvSpPr>
      <xdr:spPr>
        <a:xfrm>
          <a:off x="5019676" y="9286875"/>
          <a:ext cx="1133474" cy="10191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100013</xdr:colOff>
      <xdr:row>39</xdr:row>
      <xdr:rowOff>0</xdr:rowOff>
    </xdr:from>
    <xdr:to>
      <xdr:col>8</xdr:col>
      <xdr:colOff>100013</xdr:colOff>
      <xdr:row>40</xdr:row>
      <xdr:rowOff>66675</xdr:rowOff>
    </xdr:to>
    <xdr:cxnSp macro="">
      <xdr:nvCxnSpPr>
        <xdr:cNvPr id="11" name="直線コネクタ 10">
          <a:extLst>
            <a:ext uri="{FF2B5EF4-FFF2-40B4-BE49-F238E27FC236}">
              <a16:creationId xmlns:a16="http://schemas.microsoft.com/office/drawing/2014/main" id="{C2B18F9C-3E05-4442-B90D-A7F1964D9992}"/>
            </a:ext>
          </a:extLst>
        </xdr:cNvPr>
        <xdr:cNvCxnSpPr>
          <a:stCxn id="10" idx="0"/>
          <a:endCxn id="7" idx="0"/>
        </xdr:cNvCxnSpPr>
      </xdr:nvCxnSpPr>
      <xdr:spPr>
        <a:xfrm flipH="1">
          <a:off x="1471613" y="9286875"/>
          <a:ext cx="4114800" cy="3048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100013</xdr:colOff>
      <xdr:row>41</xdr:row>
      <xdr:rowOff>161925</xdr:rowOff>
    </xdr:from>
    <xdr:to>
      <xdr:col>8</xdr:col>
      <xdr:colOff>100013</xdr:colOff>
      <xdr:row>43</xdr:row>
      <xdr:rowOff>66675</xdr:rowOff>
    </xdr:to>
    <xdr:cxnSp macro="">
      <xdr:nvCxnSpPr>
        <xdr:cNvPr id="12" name="直線コネクタ 11">
          <a:extLst>
            <a:ext uri="{FF2B5EF4-FFF2-40B4-BE49-F238E27FC236}">
              <a16:creationId xmlns:a16="http://schemas.microsoft.com/office/drawing/2014/main" id="{44BFC613-7BA7-4A88-9604-C26B90890009}"/>
            </a:ext>
          </a:extLst>
        </xdr:cNvPr>
        <xdr:cNvCxnSpPr>
          <a:stCxn id="10" idx="4"/>
          <a:endCxn id="7" idx="4"/>
        </xdr:cNvCxnSpPr>
      </xdr:nvCxnSpPr>
      <xdr:spPr>
        <a:xfrm flipH="1" flipV="1">
          <a:off x="1471613" y="9925050"/>
          <a:ext cx="4114800" cy="3810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266700</xdr:colOff>
      <xdr:row>44</xdr:row>
      <xdr:rowOff>57150</xdr:rowOff>
    </xdr:from>
    <xdr:to>
      <xdr:col>9</xdr:col>
      <xdr:colOff>523875</xdr:colOff>
      <xdr:row>47</xdr:row>
      <xdr:rowOff>38100</xdr:rowOff>
    </xdr:to>
    <xdr:sp macro="" textlink="">
      <xdr:nvSpPr>
        <xdr:cNvPr id="13" name="テキスト ボックス 12">
          <a:extLst>
            <a:ext uri="{FF2B5EF4-FFF2-40B4-BE49-F238E27FC236}">
              <a16:creationId xmlns:a16="http://schemas.microsoft.com/office/drawing/2014/main" id="{8E91A832-1507-45C6-B73E-DB0D4DA1F4FA}"/>
            </a:ext>
          </a:extLst>
        </xdr:cNvPr>
        <xdr:cNvSpPr txBox="1"/>
      </xdr:nvSpPr>
      <xdr:spPr>
        <a:xfrm>
          <a:off x="5067300" y="10534650"/>
          <a:ext cx="1628775"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チェックはプルダウンから行います。</a:t>
          </a:r>
        </a:p>
      </xdr:txBody>
    </xdr:sp>
    <xdr:clientData/>
  </xdr:twoCellAnchor>
  <xdr:twoCellAnchor>
    <xdr:from>
      <xdr:col>0</xdr:col>
      <xdr:colOff>190500</xdr:colOff>
      <xdr:row>46</xdr:row>
      <xdr:rowOff>133350</xdr:rowOff>
    </xdr:from>
    <xdr:to>
      <xdr:col>2</xdr:col>
      <xdr:colOff>495300</xdr:colOff>
      <xdr:row>50</xdr:row>
      <xdr:rowOff>28575</xdr:rowOff>
    </xdr:to>
    <xdr:sp macro="" textlink="">
      <xdr:nvSpPr>
        <xdr:cNvPr id="14" name="テキスト ボックス 13">
          <a:extLst>
            <a:ext uri="{FF2B5EF4-FFF2-40B4-BE49-F238E27FC236}">
              <a16:creationId xmlns:a16="http://schemas.microsoft.com/office/drawing/2014/main" id="{9ADA554A-1CBF-4C47-A4D0-3C0E03E31BA2}"/>
            </a:ext>
          </a:extLst>
        </xdr:cNvPr>
        <xdr:cNvSpPr txBox="1"/>
      </xdr:nvSpPr>
      <xdr:spPr>
        <a:xfrm>
          <a:off x="190500" y="11087100"/>
          <a:ext cx="167640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チェックすると網掛けが解除され、入力できます。</a:t>
          </a:r>
          <a:endParaRPr kumimoji="1" lang="en-US" altLang="ja-JP" sz="1100" kern="1200"/>
        </a:p>
      </xdr:txBody>
    </xdr:sp>
    <xdr:clientData/>
  </xdr:twoCellAnchor>
  <xdr:twoCellAnchor editAs="oneCell">
    <xdr:from>
      <xdr:col>0</xdr:col>
      <xdr:colOff>121102</xdr:colOff>
      <xdr:row>72</xdr:row>
      <xdr:rowOff>142366</xdr:rowOff>
    </xdr:from>
    <xdr:to>
      <xdr:col>9</xdr:col>
      <xdr:colOff>571375</xdr:colOff>
      <xdr:row>83</xdr:row>
      <xdr:rowOff>111913</xdr:rowOff>
    </xdr:to>
    <xdr:pic>
      <xdr:nvPicPr>
        <xdr:cNvPr id="15" name="図 14">
          <a:extLst>
            <a:ext uri="{FF2B5EF4-FFF2-40B4-BE49-F238E27FC236}">
              <a16:creationId xmlns:a16="http://schemas.microsoft.com/office/drawing/2014/main" id="{26D6FB11-6843-4507-9EE7-B1BDF89474FE}"/>
            </a:ext>
          </a:extLst>
        </xdr:cNvPr>
        <xdr:cNvPicPr>
          <a:picLocks noChangeAspect="1"/>
        </xdr:cNvPicPr>
      </xdr:nvPicPr>
      <xdr:blipFill>
        <a:blip xmlns:r="http://schemas.openxmlformats.org/officeDocument/2006/relationships" r:embed="rId4"/>
        <a:stretch>
          <a:fillRect/>
        </a:stretch>
      </xdr:blipFill>
      <xdr:spPr>
        <a:xfrm>
          <a:off x="121102" y="17049241"/>
          <a:ext cx="6622473" cy="2617497"/>
        </a:xfrm>
        <a:prstGeom prst="rect">
          <a:avLst/>
        </a:prstGeom>
      </xdr:spPr>
    </xdr:pic>
    <xdr:clientData/>
  </xdr:twoCellAnchor>
  <xdr:twoCellAnchor editAs="oneCell">
    <xdr:from>
      <xdr:col>0</xdr:col>
      <xdr:colOff>142876</xdr:colOff>
      <xdr:row>58</xdr:row>
      <xdr:rowOff>142875</xdr:rowOff>
    </xdr:from>
    <xdr:to>
      <xdr:col>3</xdr:col>
      <xdr:colOff>561975</xdr:colOff>
      <xdr:row>60</xdr:row>
      <xdr:rowOff>103854</xdr:rowOff>
    </xdr:to>
    <xdr:pic>
      <xdr:nvPicPr>
        <xdr:cNvPr id="16" name="図 15">
          <a:extLst>
            <a:ext uri="{FF2B5EF4-FFF2-40B4-BE49-F238E27FC236}">
              <a16:creationId xmlns:a16="http://schemas.microsoft.com/office/drawing/2014/main" id="{025AE53C-EF80-49D7-893E-6F9577F650D4}"/>
            </a:ext>
          </a:extLst>
        </xdr:cNvPr>
        <xdr:cNvPicPr>
          <a:picLocks noChangeAspect="1"/>
        </xdr:cNvPicPr>
      </xdr:nvPicPr>
      <xdr:blipFill>
        <a:blip xmlns:r="http://schemas.openxmlformats.org/officeDocument/2006/relationships" r:embed="rId5"/>
        <a:stretch>
          <a:fillRect/>
        </a:stretch>
      </xdr:blipFill>
      <xdr:spPr>
        <a:xfrm>
          <a:off x="142876" y="13716000"/>
          <a:ext cx="2476499" cy="437229"/>
        </a:xfrm>
        <a:prstGeom prst="rect">
          <a:avLst/>
        </a:prstGeom>
      </xdr:spPr>
    </xdr:pic>
    <xdr:clientData/>
  </xdr:twoCellAnchor>
  <xdr:twoCellAnchor>
    <xdr:from>
      <xdr:col>0</xdr:col>
      <xdr:colOff>171450</xdr:colOff>
      <xdr:row>27</xdr:row>
      <xdr:rowOff>238124</xdr:rowOff>
    </xdr:from>
    <xdr:to>
      <xdr:col>3</xdr:col>
      <xdr:colOff>476249</xdr:colOff>
      <xdr:row>30</xdr:row>
      <xdr:rowOff>200024</xdr:rowOff>
    </xdr:to>
    <xdr:sp macro="" textlink="">
      <xdr:nvSpPr>
        <xdr:cNvPr id="17" name="テキスト ボックス 16">
          <a:extLst>
            <a:ext uri="{FF2B5EF4-FFF2-40B4-BE49-F238E27FC236}">
              <a16:creationId xmlns:a16="http://schemas.microsoft.com/office/drawing/2014/main" id="{7B552BA9-0340-4951-BC8A-8CE8CCD06E5C}"/>
            </a:ext>
          </a:extLst>
        </xdr:cNvPr>
        <xdr:cNvSpPr txBox="1"/>
      </xdr:nvSpPr>
      <xdr:spPr>
        <a:xfrm>
          <a:off x="171450" y="6667499"/>
          <a:ext cx="2362199"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t>申請種別はプルダウンとなっており、申請種別の選択により「レポート作成・申請注意事項」が変化します。</a:t>
          </a:r>
        </a:p>
      </xdr:txBody>
    </xdr:sp>
    <xdr:clientData/>
  </xdr:twoCellAnchor>
  <xdr:twoCellAnchor editAs="oneCell">
    <xdr:from>
      <xdr:col>0</xdr:col>
      <xdr:colOff>161925</xdr:colOff>
      <xdr:row>65</xdr:row>
      <xdr:rowOff>180975</xdr:rowOff>
    </xdr:from>
    <xdr:to>
      <xdr:col>6</xdr:col>
      <xdr:colOff>152973</xdr:colOff>
      <xdr:row>67</xdr:row>
      <xdr:rowOff>181041</xdr:rowOff>
    </xdr:to>
    <xdr:pic>
      <xdr:nvPicPr>
        <xdr:cNvPr id="18" name="図 17">
          <a:extLst>
            <a:ext uri="{FF2B5EF4-FFF2-40B4-BE49-F238E27FC236}">
              <a16:creationId xmlns:a16="http://schemas.microsoft.com/office/drawing/2014/main" id="{6383FD90-4586-4AA3-B1CE-5B67B44A308A}"/>
            </a:ext>
          </a:extLst>
        </xdr:cNvPr>
        <xdr:cNvPicPr>
          <a:picLocks noChangeAspect="1"/>
        </xdr:cNvPicPr>
      </xdr:nvPicPr>
      <xdr:blipFill>
        <a:blip xmlns:r="http://schemas.openxmlformats.org/officeDocument/2006/relationships" r:embed="rId6"/>
        <a:stretch>
          <a:fillRect/>
        </a:stretch>
      </xdr:blipFill>
      <xdr:spPr>
        <a:xfrm>
          <a:off x="161925" y="15420975"/>
          <a:ext cx="4105848" cy="476316"/>
        </a:xfrm>
        <a:prstGeom prst="rect">
          <a:avLst/>
        </a:prstGeom>
      </xdr:spPr>
    </xdr:pic>
    <xdr:clientData/>
  </xdr:twoCellAnchor>
  <xdr:twoCellAnchor>
    <xdr:from>
      <xdr:col>4</xdr:col>
      <xdr:colOff>161926</xdr:colOff>
      <xdr:row>65</xdr:row>
      <xdr:rowOff>238124</xdr:rowOff>
    </xdr:from>
    <xdr:to>
      <xdr:col>5</xdr:col>
      <xdr:colOff>581026</xdr:colOff>
      <xdr:row>67</xdr:row>
      <xdr:rowOff>152399</xdr:rowOff>
    </xdr:to>
    <xdr:sp macro="" textlink="">
      <xdr:nvSpPr>
        <xdr:cNvPr id="19" name="正方形/長方形 18">
          <a:extLst>
            <a:ext uri="{FF2B5EF4-FFF2-40B4-BE49-F238E27FC236}">
              <a16:creationId xmlns:a16="http://schemas.microsoft.com/office/drawing/2014/main" id="{412EF5BD-ADAA-4E75-A80C-EC9C1010B017}"/>
            </a:ext>
          </a:extLst>
        </xdr:cNvPr>
        <xdr:cNvSpPr/>
      </xdr:nvSpPr>
      <xdr:spPr>
        <a:xfrm>
          <a:off x="2905126" y="15478124"/>
          <a:ext cx="1104900" cy="390525"/>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6</xdr:col>
      <xdr:colOff>504825</xdr:colOff>
      <xdr:row>65</xdr:row>
      <xdr:rowOff>152400</xdr:rowOff>
    </xdr:from>
    <xdr:to>
      <xdr:col>8</xdr:col>
      <xdr:colOff>609600</xdr:colOff>
      <xdr:row>68</xdr:row>
      <xdr:rowOff>0</xdr:rowOff>
    </xdr:to>
    <xdr:sp macro="" textlink="">
      <xdr:nvSpPr>
        <xdr:cNvPr id="20" name="テキスト ボックス 19">
          <a:extLst>
            <a:ext uri="{FF2B5EF4-FFF2-40B4-BE49-F238E27FC236}">
              <a16:creationId xmlns:a16="http://schemas.microsoft.com/office/drawing/2014/main" id="{CD621716-7C31-48C4-9C7F-44E214C35C9D}"/>
            </a:ext>
          </a:extLst>
        </xdr:cNvPr>
        <xdr:cNvSpPr txBox="1"/>
      </xdr:nvSpPr>
      <xdr:spPr>
        <a:xfrm>
          <a:off x="4619625" y="15392400"/>
          <a:ext cx="14763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こちらからダウンロードしてください。</a:t>
          </a:r>
        </a:p>
      </xdr:txBody>
    </xdr:sp>
    <xdr:clientData/>
  </xdr:twoCellAnchor>
  <xdr:twoCellAnchor editAs="oneCell">
    <xdr:from>
      <xdr:col>0</xdr:col>
      <xdr:colOff>114300</xdr:colOff>
      <xdr:row>100</xdr:row>
      <xdr:rowOff>171450</xdr:rowOff>
    </xdr:from>
    <xdr:to>
      <xdr:col>3</xdr:col>
      <xdr:colOff>628650</xdr:colOff>
      <xdr:row>102</xdr:row>
      <xdr:rowOff>171450</xdr:rowOff>
    </xdr:to>
    <xdr:pic>
      <xdr:nvPicPr>
        <xdr:cNvPr id="21" name="図 20">
          <a:extLst>
            <a:ext uri="{FF2B5EF4-FFF2-40B4-BE49-F238E27FC236}">
              <a16:creationId xmlns:a16="http://schemas.microsoft.com/office/drawing/2014/main" id="{94809D2A-C8AD-495D-84BE-8015BD7C3005}"/>
            </a:ext>
          </a:extLst>
        </xdr:cNvPr>
        <xdr:cNvPicPr>
          <a:picLocks noChangeAspect="1"/>
        </xdr:cNvPicPr>
      </xdr:nvPicPr>
      <xdr:blipFill rotWithShape="1">
        <a:blip xmlns:r="http://schemas.openxmlformats.org/officeDocument/2006/relationships" r:embed="rId5"/>
        <a:srcRect t="16667" r="543"/>
        <a:stretch/>
      </xdr:blipFill>
      <xdr:spPr>
        <a:xfrm>
          <a:off x="114300" y="23774400"/>
          <a:ext cx="2571750" cy="476250"/>
        </a:xfrm>
        <a:prstGeom prst="rect">
          <a:avLst/>
        </a:prstGeom>
      </xdr:spPr>
    </xdr:pic>
    <xdr:clientData/>
  </xdr:twoCellAnchor>
  <xdr:twoCellAnchor editAs="oneCell">
    <xdr:from>
      <xdr:col>0</xdr:col>
      <xdr:colOff>266700</xdr:colOff>
      <xdr:row>88</xdr:row>
      <xdr:rowOff>47625</xdr:rowOff>
    </xdr:from>
    <xdr:to>
      <xdr:col>8</xdr:col>
      <xdr:colOff>53366</xdr:colOff>
      <xdr:row>92</xdr:row>
      <xdr:rowOff>180975</xdr:rowOff>
    </xdr:to>
    <xdr:pic>
      <xdr:nvPicPr>
        <xdr:cNvPr id="22" name="図 21">
          <a:extLst>
            <a:ext uri="{FF2B5EF4-FFF2-40B4-BE49-F238E27FC236}">
              <a16:creationId xmlns:a16="http://schemas.microsoft.com/office/drawing/2014/main" id="{C90A0F4A-EB26-457B-9487-6F80E4B6D606}"/>
            </a:ext>
          </a:extLst>
        </xdr:cNvPr>
        <xdr:cNvPicPr>
          <a:picLocks noChangeAspect="1"/>
        </xdr:cNvPicPr>
      </xdr:nvPicPr>
      <xdr:blipFill>
        <a:blip xmlns:r="http://schemas.openxmlformats.org/officeDocument/2006/relationships" r:embed="rId7"/>
        <a:stretch>
          <a:fillRect/>
        </a:stretch>
      </xdr:blipFill>
      <xdr:spPr>
        <a:xfrm>
          <a:off x="266700" y="20793075"/>
          <a:ext cx="5273066" cy="1085850"/>
        </a:xfrm>
        <a:prstGeom prst="rect">
          <a:avLst/>
        </a:prstGeom>
      </xdr:spPr>
    </xdr:pic>
    <xdr:clientData/>
  </xdr:twoCellAnchor>
  <xdr:twoCellAnchor>
    <xdr:from>
      <xdr:col>0</xdr:col>
      <xdr:colOff>266700</xdr:colOff>
      <xdr:row>88</xdr:row>
      <xdr:rowOff>95250</xdr:rowOff>
    </xdr:from>
    <xdr:to>
      <xdr:col>0</xdr:col>
      <xdr:colOff>619125</xdr:colOff>
      <xdr:row>89</xdr:row>
      <xdr:rowOff>228600</xdr:rowOff>
    </xdr:to>
    <xdr:sp macro="" textlink="">
      <xdr:nvSpPr>
        <xdr:cNvPr id="23" name="楕円 22">
          <a:extLst>
            <a:ext uri="{FF2B5EF4-FFF2-40B4-BE49-F238E27FC236}">
              <a16:creationId xmlns:a16="http://schemas.microsoft.com/office/drawing/2014/main" id="{A4B81E94-ACA5-4CE7-BE2B-669A8D51EA97}"/>
            </a:ext>
          </a:extLst>
        </xdr:cNvPr>
        <xdr:cNvSpPr/>
      </xdr:nvSpPr>
      <xdr:spPr>
        <a:xfrm>
          <a:off x="266700" y="20840700"/>
          <a:ext cx="352425" cy="3714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442913</xdr:colOff>
      <xdr:row>88</xdr:row>
      <xdr:rowOff>66676</xdr:rowOff>
    </xdr:from>
    <xdr:to>
      <xdr:col>8</xdr:col>
      <xdr:colOff>319088</xdr:colOff>
      <xdr:row>88</xdr:row>
      <xdr:rowOff>95250</xdr:rowOff>
    </xdr:to>
    <xdr:cxnSp macro="">
      <xdr:nvCxnSpPr>
        <xdr:cNvPr id="24" name="直線コネクタ 23">
          <a:extLst>
            <a:ext uri="{FF2B5EF4-FFF2-40B4-BE49-F238E27FC236}">
              <a16:creationId xmlns:a16="http://schemas.microsoft.com/office/drawing/2014/main" id="{32A91466-E8A4-4857-AC60-C9892562B2C5}"/>
            </a:ext>
          </a:extLst>
        </xdr:cNvPr>
        <xdr:cNvCxnSpPr>
          <a:cxnSpLocks/>
          <a:stCxn id="27" idx="0"/>
          <a:endCxn id="23" idx="0"/>
        </xdr:cNvCxnSpPr>
      </xdr:nvCxnSpPr>
      <xdr:spPr>
        <a:xfrm flipH="1">
          <a:off x="442913" y="20812126"/>
          <a:ext cx="5362575" cy="2857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442913</xdr:colOff>
      <xdr:row>89</xdr:row>
      <xdr:rowOff>228600</xdr:rowOff>
    </xdr:from>
    <xdr:to>
      <xdr:col>8</xdr:col>
      <xdr:colOff>319088</xdr:colOff>
      <xdr:row>92</xdr:row>
      <xdr:rowOff>9526</xdr:rowOff>
    </xdr:to>
    <xdr:cxnSp macro="">
      <xdr:nvCxnSpPr>
        <xdr:cNvPr id="25" name="直線コネクタ 24">
          <a:extLst>
            <a:ext uri="{FF2B5EF4-FFF2-40B4-BE49-F238E27FC236}">
              <a16:creationId xmlns:a16="http://schemas.microsoft.com/office/drawing/2014/main" id="{9372FF1E-AF73-496B-8A41-CE1D777D627B}"/>
            </a:ext>
          </a:extLst>
        </xdr:cNvPr>
        <xdr:cNvCxnSpPr>
          <a:cxnSpLocks/>
          <a:stCxn id="27" idx="4"/>
          <a:endCxn id="23" idx="4"/>
        </xdr:cNvCxnSpPr>
      </xdr:nvCxnSpPr>
      <xdr:spPr>
        <a:xfrm flipH="1" flipV="1">
          <a:off x="442913" y="21212175"/>
          <a:ext cx="5362575" cy="49530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619126</xdr:colOff>
      <xdr:row>88</xdr:row>
      <xdr:rowOff>200024</xdr:rowOff>
    </xdr:from>
    <xdr:to>
      <xdr:col>9</xdr:col>
      <xdr:colOff>38863</xdr:colOff>
      <xdr:row>91</xdr:row>
      <xdr:rowOff>123824</xdr:rowOff>
    </xdr:to>
    <xdr:pic>
      <xdr:nvPicPr>
        <xdr:cNvPr id="26" name="図 25">
          <a:extLst>
            <a:ext uri="{FF2B5EF4-FFF2-40B4-BE49-F238E27FC236}">
              <a16:creationId xmlns:a16="http://schemas.microsoft.com/office/drawing/2014/main" id="{8E40B94E-6D2B-4551-A33A-B64FBF9B0E1E}"/>
            </a:ext>
          </a:extLst>
        </xdr:cNvPr>
        <xdr:cNvPicPr>
          <a:picLocks noChangeAspect="1"/>
        </xdr:cNvPicPr>
      </xdr:nvPicPr>
      <xdr:blipFill rotWithShape="1">
        <a:blip xmlns:r="http://schemas.openxmlformats.org/officeDocument/2006/relationships" r:embed="rId8"/>
        <a:srcRect r="29596" b="-4167"/>
        <a:stretch/>
      </xdr:blipFill>
      <xdr:spPr>
        <a:xfrm>
          <a:off x="5419726" y="20945474"/>
          <a:ext cx="791337" cy="638175"/>
        </a:xfrm>
        <a:prstGeom prst="rect">
          <a:avLst/>
        </a:prstGeom>
        <a:ln>
          <a:noFill/>
        </a:ln>
      </xdr:spPr>
    </xdr:pic>
    <xdr:clientData/>
  </xdr:twoCellAnchor>
  <xdr:twoCellAnchor>
    <xdr:from>
      <xdr:col>7</xdr:col>
      <xdr:colOff>533400</xdr:colOff>
      <xdr:row>88</xdr:row>
      <xdr:rowOff>66676</xdr:rowOff>
    </xdr:from>
    <xdr:to>
      <xdr:col>9</xdr:col>
      <xdr:colOff>104775</xdr:colOff>
      <xdr:row>92</xdr:row>
      <xdr:rowOff>9526</xdr:rowOff>
    </xdr:to>
    <xdr:sp macro="" textlink="">
      <xdr:nvSpPr>
        <xdr:cNvPr id="27" name="楕円 26">
          <a:extLst>
            <a:ext uri="{FF2B5EF4-FFF2-40B4-BE49-F238E27FC236}">
              <a16:creationId xmlns:a16="http://schemas.microsoft.com/office/drawing/2014/main" id="{89CFE83F-A549-4FC4-BD5C-909855B0F26A}"/>
            </a:ext>
          </a:extLst>
        </xdr:cNvPr>
        <xdr:cNvSpPr/>
      </xdr:nvSpPr>
      <xdr:spPr>
        <a:xfrm>
          <a:off x="5334000" y="20812126"/>
          <a:ext cx="942975" cy="89535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0</xdr:col>
      <xdr:colOff>316689</xdr:colOff>
      <xdr:row>111</xdr:row>
      <xdr:rowOff>201710</xdr:rowOff>
    </xdr:from>
    <xdr:to>
      <xdr:col>9</xdr:col>
      <xdr:colOff>108565</xdr:colOff>
      <xdr:row>121</xdr:row>
      <xdr:rowOff>201711</xdr:rowOff>
    </xdr:to>
    <xdr:pic>
      <xdr:nvPicPr>
        <xdr:cNvPr id="28" name="図 27">
          <a:extLst>
            <a:ext uri="{FF2B5EF4-FFF2-40B4-BE49-F238E27FC236}">
              <a16:creationId xmlns:a16="http://schemas.microsoft.com/office/drawing/2014/main" id="{9593BE86-07E7-24DD-8804-66712F0C8F7B}"/>
            </a:ext>
          </a:extLst>
        </xdr:cNvPr>
        <xdr:cNvPicPr>
          <a:picLocks noChangeAspect="1"/>
        </xdr:cNvPicPr>
      </xdr:nvPicPr>
      <xdr:blipFill rotWithShape="1">
        <a:blip xmlns:r="http://schemas.openxmlformats.org/officeDocument/2006/relationships" r:embed="rId9"/>
        <a:srcRect l="9502" t="34048" r="28639" b="20414"/>
        <a:stretch/>
      </xdr:blipFill>
      <xdr:spPr>
        <a:xfrm>
          <a:off x="316689" y="26120916"/>
          <a:ext cx="5943905" cy="2353236"/>
        </a:xfrm>
        <a:prstGeom prst="rect">
          <a:avLst/>
        </a:prstGeom>
      </xdr:spPr>
    </xdr:pic>
    <xdr:clientData/>
  </xdr:twoCellAnchor>
  <xdr:twoCellAnchor>
    <xdr:from>
      <xdr:col>2</xdr:col>
      <xdr:colOff>549088</xdr:colOff>
      <xdr:row>110</xdr:row>
      <xdr:rowOff>190504</xdr:rowOff>
    </xdr:from>
    <xdr:to>
      <xdr:col>4</xdr:col>
      <xdr:colOff>627530</xdr:colOff>
      <xdr:row>113</xdr:row>
      <xdr:rowOff>168092</xdr:rowOff>
    </xdr:to>
    <xdr:sp macro="" textlink="">
      <xdr:nvSpPr>
        <xdr:cNvPr id="29" name="楕円 28">
          <a:extLst>
            <a:ext uri="{FF2B5EF4-FFF2-40B4-BE49-F238E27FC236}">
              <a16:creationId xmlns:a16="http://schemas.microsoft.com/office/drawing/2014/main" id="{E5CE1403-E806-AD9C-B0EC-D0B9EF70CD3D}"/>
            </a:ext>
          </a:extLst>
        </xdr:cNvPr>
        <xdr:cNvSpPr/>
      </xdr:nvSpPr>
      <xdr:spPr>
        <a:xfrm>
          <a:off x="1916206" y="25874386"/>
          <a:ext cx="1445559" cy="683559"/>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F9B98-0078-4BA4-A505-9C464FEE024F}">
  <sheetPr>
    <tabColor theme="8" tint="0.39997558519241921"/>
    <pageSetUpPr fitToPage="1"/>
  </sheetPr>
  <dimension ref="A1:CJ382"/>
  <sheetViews>
    <sheetView showGridLines="0" tabSelected="1" view="pageBreakPreview" zoomScale="70" zoomScaleNormal="70" zoomScaleSheetLayoutView="70" workbookViewId="0">
      <selection activeCell="K4" sqref="K4:O4"/>
    </sheetView>
  </sheetViews>
  <sheetFormatPr defaultColWidth="4.625" defaultRowHeight="19.5" customHeight="1" x14ac:dyDescent="0.4"/>
  <cols>
    <col min="1" max="1" width="7.75" style="68" customWidth="1"/>
    <col min="2" max="2" width="7.375" style="196" customWidth="1"/>
    <col min="3" max="3" width="2.5" style="68" customWidth="1"/>
    <col min="4" max="8" width="4.375" style="68" customWidth="1"/>
    <col min="9" max="9" width="2.125" style="68" customWidth="1"/>
    <col min="10" max="11" width="5" style="68" customWidth="1"/>
    <col min="12" max="12" width="17.375" style="68" customWidth="1"/>
    <col min="13" max="13" width="9.125" style="68" customWidth="1"/>
    <col min="14" max="14" width="17.875" style="68" customWidth="1"/>
    <col min="15" max="15" width="21.875" style="68" customWidth="1"/>
    <col min="16" max="16" width="3.25" style="68" customWidth="1"/>
    <col min="17" max="17" width="12" style="68" customWidth="1"/>
    <col min="18" max="18" width="7.875" style="691" hidden="1" customWidth="1"/>
    <col min="19" max="19" width="8.25" style="691" customWidth="1"/>
    <col min="20" max="20" width="2.5" style="692" customWidth="1"/>
    <col min="21" max="21" width="4.375" style="240" customWidth="1"/>
    <col min="22" max="25" width="4.375" style="71" customWidth="1"/>
    <col min="26" max="26" width="1.875" style="71" customWidth="1"/>
    <col min="27" max="28" width="5" style="71" customWidth="1"/>
    <col min="29" max="29" width="17.25" style="71" customWidth="1"/>
    <col min="30" max="30" width="8.875" style="71" customWidth="1"/>
    <col min="31" max="31" width="17.875" style="71" customWidth="1"/>
    <col min="32" max="32" width="22.125" style="71" customWidth="1"/>
    <col min="33" max="33" width="4.125" style="71" customWidth="1"/>
    <col min="34" max="34" width="11" style="71" customWidth="1"/>
    <col min="35" max="35" width="7.5" style="71" hidden="1" customWidth="1"/>
    <col min="36" max="36" width="7.625" style="71" customWidth="1"/>
    <col min="37" max="37" width="5" style="71" customWidth="1"/>
    <col min="38" max="38" width="4.875" style="71" customWidth="1"/>
    <col min="39" max="39" width="17.375" style="71" customWidth="1"/>
    <col min="40" max="40" width="6.25" style="71" customWidth="1"/>
    <col min="41" max="41" width="21" style="71" customWidth="1"/>
    <col min="42" max="42" width="21.875" style="71" customWidth="1"/>
    <col min="43" max="43" width="4.875" style="71" customWidth="1"/>
    <col min="44" max="44" width="11.25" style="71" customWidth="1"/>
    <col min="45" max="45" width="9.125" style="71" hidden="1" customWidth="1"/>
    <col min="46" max="48" width="9.125" style="71" customWidth="1"/>
    <col min="49" max="49" width="4.875" style="71" customWidth="1"/>
    <col min="50" max="50" width="33" style="71" customWidth="1"/>
    <col min="51" max="51" width="2.375" style="68" customWidth="1"/>
    <col min="52" max="52" width="5.625" style="68" bestFit="1" customWidth="1"/>
    <col min="53" max="55" width="4.625" style="68"/>
    <col min="56" max="57" width="6.75" style="68" bestFit="1" customWidth="1"/>
    <col min="58" max="58" width="8.125" style="68" customWidth="1"/>
    <col min="59" max="59" width="4.625" style="68"/>
    <col min="60" max="60" width="10.625" style="68" bestFit="1" customWidth="1"/>
    <col min="61" max="16384" width="4.625" style="68"/>
  </cols>
  <sheetData>
    <row r="1" spans="1:88" s="69" customFormat="1" ht="81.75" customHeight="1" x14ac:dyDescent="0.15">
      <c r="A1" s="1093" t="s">
        <v>209</v>
      </c>
      <c r="B1" s="1094"/>
      <c r="C1" s="1094"/>
      <c r="D1" s="1094"/>
      <c r="E1" s="1094"/>
      <c r="F1" s="1094"/>
      <c r="G1" s="1094"/>
      <c r="H1" s="1094"/>
      <c r="I1" s="1094"/>
      <c r="J1" s="1094"/>
      <c r="K1" s="1094"/>
      <c r="L1" s="1094"/>
      <c r="M1" s="1094"/>
      <c r="N1" s="1094"/>
      <c r="O1" s="1094"/>
      <c r="P1" s="1094"/>
      <c r="Q1" s="1094"/>
      <c r="R1" s="1094"/>
      <c r="S1" s="1094"/>
      <c r="T1" s="1094"/>
      <c r="U1" s="1094"/>
      <c r="V1" s="1094"/>
      <c r="W1" s="1094"/>
      <c r="X1" s="1094"/>
      <c r="Y1" s="1094"/>
      <c r="Z1" s="1094"/>
      <c r="AA1" s="1094"/>
      <c r="AB1" s="1094"/>
      <c r="AC1" s="1094"/>
      <c r="AD1" s="1094"/>
      <c r="AE1" s="1094"/>
      <c r="AF1" s="64"/>
      <c r="AG1" s="65"/>
      <c r="AH1" s="65"/>
      <c r="AI1" s="65"/>
      <c r="AJ1" s="65"/>
      <c r="AK1" s="65"/>
      <c r="AL1" s="65"/>
      <c r="AM1" s="66"/>
      <c r="AN1" s="66"/>
      <c r="AO1" s="66"/>
      <c r="AP1" s="66"/>
      <c r="AQ1" s="66"/>
      <c r="AR1" s="66"/>
      <c r="AS1" s="66"/>
      <c r="AT1" s="66"/>
      <c r="AU1" s="66"/>
      <c r="AV1" s="66"/>
      <c r="AW1" s="66"/>
      <c r="AX1" s="67" t="s">
        <v>818</v>
      </c>
      <c r="AY1" s="68"/>
      <c r="AZ1" s="68"/>
      <c r="BE1" s="70"/>
      <c r="BF1" s="70"/>
      <c r="BG1" s="71"/>
      <c r="BH1" s="72"/>
    </row>
    <row r="2" spans="1:88" ht="9" customHeight="1" x14ac:dyDescent="0.15">
      <c r="A2" s="73"/>
      <c r="B2" s="74"/>
      <c r="C2" s="73"/>
      <c r="D2" s="73"/>
      <c r="E2" s="73"/>
      <c r="F2" s="73"/>
      <c r="G2" s="73"/>
      <c r="H2" s="73"/>
      <c r="I2" s="73"/>
      <c r="J2" s="73"/>
      <c r="K2" s="73"/>
      <c r="L2" s="73"/>
      <c r="M2" s="73"/>
      <c r="N2" s="73"/>
      <c r="O2" s="73"/>
      <c r="P2" s="73"/>
      <c r="Q2" s="73"/>
      <c r="R2" s="75"/>
      <c r="S2" s="75"/>
      <c r="T2" s="73"/>
      <c r="U2" s="76"/>
      <c r="V2" s="73"/>
      <c r="W2" s="73"/>
      <c r="X2" s="73"/>
      <c r="Y2" s="73"/>
      <c r="Z2" s="73"/>
      <c r="AA2" s="73"/>
      <c r="AB2" s="77"/>
      <c r="AC2" s="77"/>
      <c r="AD2" s="77"/>
      <c r="AE2" s="77"/>
      <c r="AF2" s="77"/>
      <c r="AG2" s="77"/>
      <c r="AH2" s="77"/>
      <c r="AI2" s="77"/>
      <c r="AJ2" s="77"/>
      <c r="AK2" s="77"/>
      <c r="AL2" s="77"/>
      <c r="AM2" s="77"/>
      <c r="AN2" s="77"/>
      <c r="AO2" s="77"/>
      <c r="AP2" s="77"/>
      <c r="AQ2" s="77"/>
      <c r="AR2" s="77"/>
      <c r="AS2" s="77"/>
      <c r="AT2" s="77"/>
      <c r="AU2" s="78"/>
      <c r="AV2" s="78"/>
      <c r="AW2" s="78"/>
      <c r="AX2" s="78"/>
      <c r="BD2" s="70"/>
      <c r="BE2" s="79"/>
      <c r="BF2" s="79"/>
      <c r="BG2" s="79"/>
      <c r="BH2" s="79"/>
      <c r="BI2" s="79"/>
      <c r="BJ2" s="80"/>
      <c r="BK2" s="80"/>
      <c r="BL2" s="80"/>
    </row>
    <row r="3" spans="1:88" ht="33" customHeight="1" x14ac:dyDescent="0.25">
      <c r="A3" s="82" t="s">
        <v>186</v>
      </c>
      <c r="B3" s="74"/>
      <c r="C3" s="73"/>
      <c r="D3" s="73"/>
      <c r="E3" s="73"/>
      <c r="F3" s="73"/>
      <c r="G3" s="73"/>
      <c r="H3" s="73"/>
      <c r="I3" s="73"/>
      <c r="J3" s="73"/>
      <c r="K3" s="73"/>
      <c r="L3" s="73"/>
      <c r="M3" s="73"/>
      <c r="N3" s="73"/>
      <c r="O3" s="73"/>
      <c r="P3" s="73"/>
      <c r="Q3" s="81"/>
      <c r="R3" s="75"/>
      <c r="S3" s="82" t="s">
        <v>191</v>
      </c>
      <c r="T3" s="73"/>
      <c r="U3" s="76"/>
      <c r="V3" s="73"/>
      <c r="W3" s="73"/>
      <c r="X3" s="73"/>
      <c r="Y3" s="73"/>
      <c r="Z3" s="73"/>
      <c r="AA3" s="73"/>
      <c r="AB3" s="77"/>
      <c r="AC3" s="77"/>
      <c r="AD3" s="77"/>
      <c r="AE3" s="77"/>
      <c r="AF3" s="77"/>
      <c r="AG3" s="77"/>
      <c r="AH3" s="77"/>
      <c r="AI3" s="77"/>
      <c r="AJ3" s="77"/>
      <c r="AK3" s="77"/>
      <c r="AL3" s="83"/>
      <c r="AM3" s="84" t="s">
        <v>723</v>
      </c>
      <c r="AN3" s="84"/>
      <c r="AO3" s="84"/>
      <c r="AP3" s="84"/>
      <c r="AQ3" s="84"/>
      <c r="AR3" s="84"/>
      <c r="AS3" s="85"/>
      <c r="AT3" s="85"/>
      <c r="AU3" s="86"/>
      <c r="AV3" s="86"/>
      <c r="AW3" s="86"/>
      <c r="AX3" s="86"/>
      <c r="AY3" s="87"/>
      <c r="BD3" s="70"/>
      <c r="BE3" s="79"/>
      <c r="BF3" s="79"/>
      <c r="BG3" s="79"/>
      <c r="BH3" s="79"/>
      <c r="BI3" s="79"/>
      <c r="BJ3" s="80"/>
      <c r="BK3" s="80"/>
      <c r="BL3" s="80"/>
    </row>
    <row r="4" spans="1:88" ht="40.5" customHeight="1" x14ac:dyDescent="0.15">
      <c r="A4" s="1106" t="s">
        <v>589</v>
      </c>
      <c r="B4" s="1108"/>
      <c r="C4" s="1108"/>
      <c r="D4" s="1108"/>
      <c r="E4" s="1108"/>
      <c r="F4" s="1108"/>
      <c r="G4" s="1108"/>
      <c r="H4" s="1108"/>
      <c r="I4" s="1108"/>
      <c r="J4" s="1109"/>
      <c r="K4" s="1086"/>
      <c r="L4" s="1087"/>
      <c r="M4" s="1087"/>
      <c r="N4" s="1087"/>
      <c r="O4" s="1088"/>
      <c r="P4" s="88"/>
      <c r="Q4" s="73"/>
      <c r="R4" s="89"/>
      <c r="S4" s="1095" t="s">
        <v>195</v>
      </c>
      <c r="T4" s="1124"/>
      <c r="U4" s="1124"/>
      <c r="V4" s="1124"/>
      <c r="W4" s="1124"/>
      <c r="X4" s="1124"/>
      <c r="Y4" s="1124"/>
      <c r="Z4" s="1124"/>
      <c r="AA4" s="1124"/>
      <c r="AB4" s="1125"/>
      <c r="AC4" s="1115"/>
      <c r="AD4" s="1116"/>
      <c r="AE4" s="1117"/>
      <c r="AF4" s="90"/>
      <c r="AG4" s="77"/>
      <c r="AH4" s="980"/>
      <c r="AI4" s="980"/>
      <c r="AJ4" s="980"/>
      <c r="AK4" s="980"/>
      <c r="AL4" s="92"/>
      <c r="AM4" s="987" t="s">
        <v>250</v>
      </c>
      <c r="AN4" s="988"/>
      <c r="AO4" s="989"/>
      <c r="AP4" s="990"/>
      <c r="AQ4" s="991"/>
      <c r="AR4" s="93"/>
      <c r="AS4" s="93"/>
      <c r="AT4" s="1089" t="s">
        <v>195</v>
      </c>
      <c r="AU4" s="1090"/>
      <c r="AV4" s="1090"/>
      <c r="AW4" s="988"/>
      <c r="AX4" s="749"/>
      <c r="AY4" s="94"/>
      <c r="BD4" s="71"/>
      <c r="BF4" s="79"/>
      <c r="BG4" s="79"/>
      <c r="BH4" s="79"/>
      <c r="BI4" s="79"/>
      <c r="BJ4" s="79"/>
      <c r="BK4" s="80"/>
      <c r="BL4" s="80"/>
      <c r="BM4" s="80"/>
    </row>
    <row r="5" spans="1:88" ht="40.5" customHeight="1" x14ac:dyDescent="0.15">
      <c r="A5" s="1106" t="s">
        <v>199</v>
      </c>
      <c r="B5" s="1108"/>
      <c r="C5" s="1108"/>
      <c r="D5" s="1108"/>
      <c r="E5" s="1108"/>
      <c r="F5" s="1108"/>
      <c r="G5" s="1108"/>
      <c r="H5" s="1108"/>
      <c r="I5" s="1108"/>
      <c r="J5" s="1109"/>
      <c r="K5" s="1086"/>
      <c r="L5" s="1087"/>
      <c r="M5" s="1087"/>
      <c r="N5" s="1087"/>
      <c r="O5" s="1088"/>
      <c r="P5" s="88"/>
      <c r="Q5" s="73"/>
      <c r="R5" s="95"/>
      <c r="S5" s="1126" t="s">
        <v>594</v>
      </c>
      <c r="T5" s="1127"/>
      <c r="U5" s="1127"/>
      <c r="V5" s="1127"/>
      <c r="W5" s="1127"/>
      <c r="X5" s="1127"/>
      <c r="Y5" s="1127"/>
      <c r="Z5" s="1127"/>
      <c r="AA5" s="1127"/>
      <c r="AB5" s="1128"/>
      <c r="AC5" s="1115"/>
      <c r="AD5" s="1116"/>
      <c r="AE5" s="1117"/>
      <c r="AF5" s="90"/>
      <c r="AG5" s="77"/>
      <c r="AH5" s="980"/>
      <c r="AI5" s="980"/>
      <c r="AJ5" s="980"/>
      <c r="AK5" s="980"/>
      <c r="AL5" s="92"/>
      <c r="AM5" s="987" t="s">
        <v>199</v>
      </c>
      <c r="AN5" s="988"/>
      <c r="AO5" s="989"/>
      <c r="AP5" s="990"/>
      <c r="AQ5" s="991"/>
      <c r="AR5" s="93"/>
      <c r="AS5" s="96"/>
      <c r="AT5" s="1089" t="s">
        <v>215</v>
      </c>
      <c r="AU5" s="1090"/>
      <c r="AV5" s="1090"/>
      <c r="AW5" s="988"/>
      <c r="AX5" s="749"/>
      <c r="AY5" s="94"/>
      <c r="BD5" s="71"/>
      <c r="BF5" s="79"/>
      <c r="BG5" s="79"/>
      <c r="BH5" s="79"/>
      <c r="BI5" s="79"/>
      <c r="BJ5" s="79"/>
      <c r="BK5" s="80"/>
      <c r="BL5" s="80"/>
      <c r="BM5" s="80"/>
    </row>
    <row r="6" spans="1:88" ht="40.5" customHeight="1" x14ac:dyDescent="0.15">
      <c r="A6" s="1106" t="s">
        <v>187</v>
      </c>
      <c r="B6" s="1108"/>
      <c r="C6" s="1108"/>
      <c r="D6" s="1108"/>
      <c r="E6" s="1108"/>
      <c r="F6" s="1108"/>
      <c r="G6" s="1108"/>
      <c r="H6" s="1108"/>
      <c r="I6" s="1108"/>
      <c r="J6" s="1109"/>
      <c r="K6" s="1121"/>
      <c r="L6" s="1122"/>
      <c r="M6" s="1122"/>
      <c r="N6" s="1122"/>
      <c r="O6" s="1123"/>
      <c r="P6" s="88"/>
      <c r="Q6" s="73"/>
      <c r="R6" s="89"/>
      <c r="S6" s="1095" t="s">
        <v>194</v>
      </c>
      <c r="T6" s="1129"/>
      <c r="U6" s="1129"/>
      <c r="V6" s="1129"/>
      <c r="W6" s="1129"/>
      <c r="X6" s="1129"/>
      <c r="Y6" s="1129"/>
      <c r="Z6" s="1129"/>
      <c r="AA6" s="1129"/>
      <c r="AB6" s="1130"/>
      <c r="AC6" s="1115"/>
      <c r="AD6" s="1116"/>
      <c r="AE6" s="1117"/>
      <c r="AF6" s="90"/>
      <c r="AG6" s="77"/>
      <c r="AH6" s="979"/>
      <c r="AI6" s="979"/>
      <c r="AJ6" s="979"/>
      <c r="AK6" s="979"/>
      <c r="AL6" s="92"/>
      <c r="AM6" s="987" t="s">
        <v>252</v>
      </c>
      <c r="AN6" s="988"/>
      <c r="AO6" s="989"/>
      <c r="AP6" s="990"/>
      <c r="AQ6" s="991"/>
      <c r="AR6" s="93"/>
      <c r="AS6" s="96"/>
      <c r="AT6" s="1089" t="s">
        <v>216</v>
      </c>
      <c r="AU6" s="1090"/>
      <c r="AV6" s="1090"/>
      <c r="AW6" s="988"/>
      <c r="AX6" s="749"/>
      <c r="AY6" s="94"/>
      <c r="BD6" s="71"/>
      <c r="BF6" s="79"/>
      <c r="BG6" s="79"/>
      <c r="BH6" s="79"/>
      <c r="BI6" s="79"/>
      <c r="BJ6" s="79"/>
      <c r="BK6" s="80"/>
      <c r="BL6" s="80"/>
      <c r="BM6" s="80"/>
    </row>
    <row r="7" spans="1:88" ht="40.5" customHeight="1" x14ac:dyDescent="0.15">
      <c r="A7" s="1106" t="s">
        <v>590</v>
      </c>
      <c r="B7" s="1108"/>
      <c r="C7" s="1108"/>
      <c r="D7" s="1108"/>
      <c r="E7" s="1108"/>
      <c r="F7" s="1108"/>
      <c r="G7" s="1108"/>
      <c r="H7" s="1108"/>
      <c r="I7" s="1108"/>
      <c r="J7" s="1109"/>
      <c r="K7" s="1086"/>
      <c r="L7" s="1087"/>
      <c r="M7" s="1087"/>
      <c r="N7" s="1087"/>
      <c r="O7" s="1088"/>
      <c r="P7" s="88"/>
      <c r="Q7" s="73"/>
      <c r="R7" s="95"/>
      <c r="S7" s="1126" t="s">
        <v>595</v>
      </c>
      <c r="T7" s="1127"/>
      <c r="U7" s="1127"/>
      <c r="V7" s="1127"/>
      <c r="W7" s="1127"/>
      <c r="X7" s="1127"/>
      <c r="Y7" s="1127"/>
      <c r="Z7" s="1127"/>
      <c r="AA7" s="1127"/>
      <c r="AB7" s="1128"/>
      <c r="AC7" s="1115"/>
      <c r="AD7" s="1116"/>
      <c r="AE7" s="1117"/>
      <c r="AF7" s="90"/>
      <c r="AG7" s="77"/>
      <c r="AH7" s="979"/>
      <c r="AI7" s="979"/>
      <c r="AJ7" s="979"/>
      <c r="AK7" s="979"/>
      <c r="AL7" s="92"/>
      <c r="AM7" s="987" t="s">
        <v>251</v>
      </c>
      <c r="AN7" s="988"/>
      <c r="AO7" s="989"/>
      <c r="AP7" s="990"/>
      <c r="AQ7" s="991"/>
      <c r="AR7" s="93"/>
      <c r="AS7" s="77"/>
      <c r="AT7" s="1089" t="s">
        <v>217</v>
      </c>
      <c r="AU7" s="1090"/>
      <c r="AV7" s="1090"/>
      <c r="AW7" s="988"/>
      <c r="AX7" s="749"/>
      <c r="AY7" s="94"/>
      <c r="BD7" s="71"/>
      <c r="BF7" s="79"/>
      <c r="BG7" s="79"/>
      <c r="BH7" s="79"/>
      <c r="BI7" s="79"/>
      <c r="BJ7" s="79"/>
      <c r="BK7" s="80"/>
      <c r="BL7" s="80"/>
      <c r="BM7" s="80"/>
    </row>
    <row r="8" spans="1:88" ht="40.5" customHeight="1" x14ac:dyDescent="0.15">
      <c r="A8" s="1106" t="s">
        <v>591</v>
      </c>
      <c r="B8" s="1108"/>
      <c r="C8" s="1108"/>
      <c r="D8" s="1108"/>
      <c r="E8" s="1108"/>
      <c r="F8" s="1108"/>
      <c r="G8" s="1108"/>
      <c r="H8" s="1108"/>
      <c r="I8" s="1108"/>
      <c r="J8" s="1109"/>
      <c r="K8" s="1118"/>
      <c r="L8" s="1119"/>
      <c r="M8" s="1119"/>
      <c r="N8" s="1119"/>
      <c r="O8" s="1120"/>
      <c r="P8" s="88"/>
      <c r="Q8" s="73"/>
      <c r="R8" s="95"/>
      <c r="S8" s="1006" t="s">
        <v>188</v>
      </c>
      <c r="T8" s="1007"/>
      <c r="U8" s="1007"/>
      <c r="V8" s="1007"/>
      <c r="W8" s="1007"/>
      <c r="X8" s="1007"/>
      <c r="Y8" s="1007"/>
      <c r="Z8" s="1007"/>
      <c r="AA8" s="1007"/>
      <c r="AB8" s="1008"/>
      <c r="AC8" s="98" t="s">
        <v>221</v>
      </c>
      <c r="AD8" s="1012"/>
      <c r="AE8" s="1013"/>
      <c r="AF8" s="90"/>
      <c r="AG8" s="77"/>
      <c r="AH8" s="77"/>
      <c r="AI8" s="77"/>
      <c r="AJ8" s="77"/>
      <c r="AK8" s="77"/>
      <c r="AL8" s="99"/>
      <c r="AM8" s="987" t="s">
        <v>190</v>
      </c>
      <c r="AN8" s="988"/>
      <c r="AO8" s="989"/>
      <c r="AP8" s="990"/>
      <c r="AQ8" s="991"/>
      <c r="AR8" s="93"/>
      <c r="AS8" s="77"/>
      <c r="AT8" s="998" t="s">
        <v>218</v>
      </c>
      <c r="AU8" s="999"/>
      <c r="AV8" s="999"/>
      <c r="AW8" s="1000"/>
      <c r="AX8" s="748"/>
      <c r="AY8" s="94"/>
      <c r="BD8" s="71"/>
      <c r="BF8" s="79"/>
      <c r="BG8" s="79"/>
      <c r="BH8" s="79"/>
      <c r="BI8" s="79"/>
      <c r="BJ8" s="79"/>
      <c r="BK8" s="80"/>
      <c r="BL8" s="80"/>
      <c r="BM8" s="80"/>
    </row>
    <row r="9" spans="1:88" s="102" customFormat="1" ht="40.5" customHeight="1" x14ac:dyDescent="0.4">
      <c r="A9" s="1106" t="s">
        <v>592</v>
      </c>
      <c r="B9" s="1108"/>
      <c r="C9" s="1108"/>
      <c r="D9" s="1108"/>
      <c r="E9" s="1108"/>
      <c r="F9" s="1108"/>
      <c r="G9" s="1108"/>
      <c r="H9" s="1108"/>
      <c r="I9" s="1108"/>
      <c r="J9" s="1109"/>
      <c r="K9" s="1118"/>
      <c r="L9" s="1119"/>
      <c r="M9" s="1119"/>
      <c r="N9" s="1119"/>
      <c r="O9" s="1120"/>
      <c r="P9" s="100"/>
      <c r="Q9" s="100"/>
      <c r="R9" s="100"/>
      <c r="S9" s="1009"/>
      <c r="T9" s="1010"/>
      <c r="U9" s="1010"/>
      <c r="V9" s="1010"/>
      <c r="W9" s="1010"/>
      <c r="X9" s="1010"/>
      <c r="Y9" s="1010"/>
      <c r="Z9" s="1010"/>
      <c r="AA9" s="1010"/>
      <c r="AB9" s="1011"/>
      <c r="AC9" s="98" t="s">
        <v>222</v>
      </c>
      <c r="AD9" s="1014"/>
      <c r="AE9" s="1015"/>
      <c r="AF9" s="101"/>
      <c r="AL9" s="103"/>
      <c r="AM9" s="987" t="s">
        <v>196</v>
      </c>
      <c r="AN9" s="988"/>
      <c r="AO9" s="989"/>
      <c r="AP9" s="990"/>
      <c r="AQ9" s="991"/>
      <c r="AR9" s="93"/>
      <c r="AT9" s="1001"/>
      <c r="AU9" s="1002"/>
      <c r="AV9" s="1002"/>
      <c r="AW9" s="1003"/>
      <c r="AX9" s="696"/>
      <c r="AY9" s="104"/>
      <c r="BA9" s="978"/>
      <c r="BB9" s="978"/>
      <c r="BD9" s="106"/>
      <c r="BU9" s="106"/>
      <c r="BX9" s="106"/>
    </row>
    <row r="10" spans="1:88" s="102" customFormat="1" ht="40.5" customHeight="1" x14ac:dyDescent="0.4">
      <c r="A10" s="1106" t="s">
        <v>593</v>
      </c>
      <c r="B10" s="1108"/>
      <c r="C10" s="1108"/>
      <c r="D10" s="1108"/>
      <c r="E10" s="1108"/>
      <c r="F10" s="1108"/>
      <c r="G10" s="1108"/>
      <c r="H10" s="1108"/>
      <c r="I10" s="1108"/>
      <c r="J10" s="1109"/>
      <c r="K10" s="1086"/>
      <c r="L10" s="1087"/>
      <c r="M10" s="1087"/>
      <c r="N10" s="1087"/>
      <c r="O10" s="1088"/>
      <c r="P10" s="100"/>
      <c r="Q10" s="100"/>
      <c r="R10" s="100"/>
      <c r="S10" s="1095" t="s">
        <v>203</v>
      </c>
      <c r="T10" s="1096"/>
      <c r="U10" s="1096"/>
      <c r="V10" s="1096"/>
      <c r="W10" s="1096"/>
      <c r="X10" s="1096"/>
      <c r="Y10" s="1096"/>
      <c r="Z10" s="1096"/>
      <c r="AA10" s="1096"/>
      <c r="AB10" s="1096"/>
      <c r="AC10" s="1100"/>
      <c r="AD10" s="1101"/>
      <c r="AE10" s="1102"/>
      <c r="AF10" s="101"/>
      <c r="AL10" s="107"/>
      <c r="AM10" s="987" t="s">
        <v>253</v>
      </c>
      <c r="AN10" s="988"/>
      <c r="AO10" s="989"/>
      <c r="AP10" s="990"/>
      <c r="AQ10" s="991"/>
      <c r="AT10" s="992" t="s">
        <v>314</v>
      </c>
      <c r="AU10" s="993"/>
      <c r="AV10" s="993"/>
      <c r="AW10" s="994"/>
      <c r="AX10" s="696"/>
      <c r="AY10" s="104"/>
      <c r="BA10" s="105"/>
      <c r="BB10" s="105"/>
      <c r="BD10" s="106"/>
      <c r="BU10" s="106"/>
      <c r="BX10" s="106"/>
    </row>
    <row r="11" spans="1:88" s="102" customFormat="1" ht="21" customHeight="1" x14ac:dyDescent="0.4">
      <c r="A11" s="735" t="s">
        <v>601</v>
      </c>
      <c r="B11" s="108"/>
      <c r="C11" s="108"/>
      <c r="D11" s="108"/>
      <c r="E11" s="108"/>
      <c r="F11" s="108"/>
      <c r="G11" s="108"/>
      <c r="H11" s="108"/>
      <c r="I11" s="108"/>
      <c r="J11" s="108"/>
      <c r="K11" s="109"/>
      <c r="L11" s="88"/>
      <c r="M11" s="88"/>
      <c r="N11" s="88"/>
      <c r="O11" s="88"/>
      <c r="P11" s="100"/>
      <c r="Q11" s="100"/>
      <c r="R11" s="100"/>
      <c r="S11" s="110"/>
      <c r="T11" s="100"/>
      <c r="U11" s="100"/>
      <c r="V11" s="100"/>
      <c r="W11" s="111"/>
      <c r="X11" s="111"/>
      <c r="AE11" s="112"/>
      <c r="AF11" s="101"/>
      <c r="AL11" s="113"/>
      <c r="AM11" s="114"/>
      <c r="AN11" s="114"/>
      <c r="AO11" s="114"/>
      <c r="AP11" s="114"/>
      <c r="AQ11" s="114"/>
      <c r="AR11" s="114"/>
      <c r="AS11" s="114"/>
      <c r="AT11" s="114"/>
      <c r="AU11" s="114"/>
      <c r="AV11" s="114"/>
      <c r="AW11" s="114"/>
      <c r="AX11" s="114"/>
      <c r="AY11" s="115"/>
      <c r="BA11" s="105"/>
      <c r="BB11" s="105"/>
      <c r="BD11" s="106"/>
      <c r="BU11" s="106"/>
      <c r="BX11" s="106"/>
    </row>
    <row r="12" spans="1:88" s="102" customFormat="1" ht="32.25" customHeight="1" x14ac:dyDescent="0.55000000000000004">
      <c r="A12" s="82"/>
      <c r="B12" s="116"/>
      <c r="C12" s="116"/>
      <c r="D12" s="116"/>
      <c r="E12" s="116"/>
      <c r="F12" s="116"/>
      <c r="G12" s="116"/>
      <c r="H12" s="116"/>
      <c r="I12" s="116"/>
      <c r="J12" s="116"/>
      <c r="K12" s="116"/>
      <c r="L12" s="117"/>
      <c r="M12" s="118"/>
      <c r="N12" s="119"/>
      <c r="O12" s="120"/>
      <c r="P12" s="120"/>
      <c r="Q12" s="120"/>
      <c r="R12" s="121"/>
      <c r="S12" s="742" t="s">
        <v>801</v>
      </c>
      <c r="T12" s="123"/>
      <c r="U12" s="123"/>
      <c r="V12" s="123"/>
      <c r="W12" s="123"/>
      <c r="X12" s="123"/>
      <c r="Y12" s="123"/>
      <c r="Z12" s="123"/>
      <c r="AA12" s="123"/>
      <c r="AB12" s="123"/>
      <c r="AC12" s="123"/>
      <c r="AD12" s="123"/>
      <c r="AE12" s="123"/>
      <c r="AF12" s="124"/>
      <c r="AH12" s="101"/>
      <c r="AI12" s="980"/>
      <c r="AJ12" s="980"/>
      <c r="AK12" s="980"/>
      <c r="AL12" s="980"/>
      <c r="AM12" s="979"/>
      <c r="AN12" s="979"/>
      <c r="AO12" s="979"/>
      <c r="AP12" s="979"/>
      <c r="AQ12" s="979"/>
      <c r="AT12" s="122" t="s">
        <v>202</v>
      </c>
      <c r="AV12" s="125"/>
      <c r="AW12" s="105"/>
      <c r="AX12" s="105"/>
      <c r="AY12" s="106"/>
      <c r="BP12" s="106"/>
      <c r="BS12" s="106"/>
    </row>
    <row r="13" spans="1:88" ht="40.5" customHeight="1" x14ac:dyDescent="0.65">
      <c r="A13" s="1106" t="s">
        <v>198</v>
      </c>
      <c r="B13" s="1107"/>
      <c r="C13" s="1107"/>
      <c r="D13" s="1107"/>
      <c r="E13" s="1107"/>
      <c r="F13" s="1107"/>
      <c r="G13" s="1107"/>
      <c r="H13" s="1107"/>
      <c r="I13" s="1107"/>
      <c r="J13" s="1107"/>
      <c r="K13" s="1103"/>
      <c r="L13" s="1104"/>
      <c r="M13" s="1104"/>
      <c r="N13" s="1104"/>
      <c r="O13" s="1105"/>
      <c r="P13" s="126"/>
      <c r="Q13" s="120"/>
      <c r="R13" s="121"/>
      <c r="S13" s="693" t="s">
        <v>3</v>
      </c>
      <c r="T13" s="127" t="str">
        <f>IF($K$13="銀の認定【新規】 ","銀の認定スケジュールは別途ご確認をお願いいたします。",IF(K13="銀の認定【更新】","銀の認定【更新】は、認定満了日２ヵ月前から申請することができます。","Step1宣言更新は、宣言期間満了日２ヵ月前から申請することができます。"))</f>
        <v>Step1宣言更新は、宣言期間満了日２ヵ月前から申請することができます。</v>
      </c>
      <c r="U13" s="128"/>
      <c r="V13" s="128"/>
      <c r="W13" s="128"/>
      <c r="X13" s="128"/>
      <c r="Y13" s="128"/>
      <c r="Z13" s="128"/>
      <c r="AA13" s="128"/>
      <c r="AB13" s="128"/>
      <c r="AC13" s="128"/>
      <c r="AD13" s="128"/>
      <c r="AE13" s="128"/>
      <c r="AF13" s="129"/>
      <c r="AG13" s="130"/>
      <c r="AH13" s="131"/>
      <c r="AI13" s="132"/>
      <c r="AJ13" s="132"/>
      <c r="AK13" s="132"/>
      <c r="AL13" s="132"/>
      <c r="AM13" s="133"/>
      <c r="AN13" s="133"/>
      <c r="AO13" s="133"/>
      <c r="AP13" s="133"/>
      <c r="AQ13" s="134"/>
      <c r="AR13" s="102"/>
      <c r="AS13" s="135"/>
      <c r="AT13" s="995" t="s">
        <v>208</v>
      </c>
      <c r="AU13" s="1081"/>
      <c r="AV13" s="1081"/>
      <c r="AW13" s="1082"/>
      <c r="AX13" s="136">
        <f>Q21</f>
        <v>100</v>
      </c>
      <c r="BA13" s="137"/>
      <c r="BB13" s="137"/>
      <c r="BC13" s="137"/>
      <c r="BD13" s="138"/>
      <c r="BE13" s="138"/>
      <c r="BF13" s="138"/>
      <c r="BG13" s="138"/>
      <c r="BH13" s="138"/>
      <c r="BJ13" s="139"/>
      <c r="BK13" s="139"/>
      <c r="BL13" s="139"/>
      <c r="BM13" s="139"/>
      <c r="BN13" s="140"/>
      <c r="BO13" s="140"/>
      <c r="BP13" s="140"/>
      <c r="BQ13" s="141"/>
      <c r="BR13" s="80"/>
      <c r="BS13" s="80"/>
      <c r="BT13" s="80"/>
      <c r="BU13" s="141"/>
      <c r="BV13" s="141"/>
      <c r="BW13" s="141"/>
    </row>
    <row r="14" spans="1:88" ht="40.5" customHeight="1" x14ac:dyDescent="0.65">
      <c r="A14" s="1106" t="s">
        <v>596</v>
      </c>
      <c r="B14" s="1107"/>
      <c r="C14" s="1107"/>
      <c r="D14" s="1107"/>
      <c r="E14" s="1107"/>
      <c r="F14" s="1107"/>
      <c r="G14" s="1107"/>
      <c r="H14" s="1107"/>
      <c r="I14" s="1107"/>
      <c r="J14" s="1110"/>
      <c r="K14" s="1111"/>
      <c r="L14" s="1112"/>
      <c r="M14" s="1112"/>
      <c r="N14" s="1112"/>
      <c r="O14" s="1113"/>
      <c r="P14" s="126"/>
      <c r="Q14" s="120"/>
      <c r="R14" s="121"/>
      <c r="S14" s="694" t="s">
        <v>3</v>
      </c>
      <c r="T14" s="142" t="str">
        <f>IF($K$13="銀の認定【新規】 ","質問項目ごとに取組結果を振り返り、事業主記入欄を使用し採点してください。",IF($K$13="銀の認定【更新】","質問項目ごとに取組結果を振り返り、事業主記入欄を使用し採点してください。","質問項目ごとに取組結果を振り返り、事業主記入欄を使用し採点してください。"))</f>
        <v>質問項目ごとに取組結果を振り返り、事業主記入欄を使用し採点してください。</v>
      </c>
      <c r="U14" s="123"/>
      <c r="V14" s="123"/>
      <c r="W14" s="123"/>
      <c r="X14" s="123"/>
      <c r="Y14" s="123"/>
      <c r="Z14" s="123"/>
      <c r="AA14" s="123"/>
      <c r="AB14" s="123"/>
      <c r="AC14" s="123"/>
      <c r="AD14" s="123"/>
      <c r="AE14" s="123"/>
      <c r="AF14" s="143"/>
      <c r="AG14" s="144"/>
      <c r="AH14" s="101"/>
      <c r="AI14" s="91"/>
      <c r="AJ14" s="91"/>
      <c r="AK14" s="91"/>
      <c r="AL14" s="91"/>
      <c r="AM14" s="97"/>
      <c r="AN14" s="97"/>
      <c r="AO14" s="97"/>
      <c r="AP14" s="97"/>
      <c r="AQ14" s="145"/>
      <c r="AR14" s="102"/>
      <c r="AS14" s="135"/>
      <c r="AT14" s="995" t="s">
        <v>206</v>
      </c>
      <c r="AU14" s="1081"/>
      <c r="AV14" s="1081"/>
      <c r="AW14" s="1082"/>
      <c r="AX14" s="136">
        <f>IF(K13="Step1宣言更新","-",AH21)</f>
        <v>100</v>
      </c>
      <c r="BA14" s="137"/>
      <c r="BB14" s="137"/>
      <c r="BC14" s="137"/>
      <c r="BD14" s="146"/>
      <c r="BE14" s="146"/>
      <c r="BF14" s="146"/>
      <c r="BG14" s="146"/>
      <c r="BH14" s="146"/>
      <c r="BJ14" s="139"/>
      <c r="BK14" s="139"/>
      <c r="BL14" s="139"/>
      <c r="BM14" s="139"/>
      <c r="BN14" s="140"/>
      <c r="BO14" s="140"/>
      <c r="BP14" s="140"/>
      <c r="BQ14" s="141"/>
      <c r="BR14" s="80"/>
      <c r="BS14" s="80"/>
      <c r="BT14" s="80"/>
      <c r="BU14" s="141"/>
      <c r="BV14" s="141"/>
      <c r="BW14" s="141"/>
      <c r="BZ14" s="147"/>
      <c r="CA14" s="147"/>
      <c r="CB14" s="147"/>
      <c r="CC14" s="147"/>
      <c r="CD14" s="147"/>
      <c r="CE14" s="147"/>
      <c r="CF14" s="64"/>
    </row>
    <row r="15" spans="1:88" ht="40.5" customHeight="1" x14ac:dyDescent="0.65">
      <c r="A15" s="1106" t="s">
        <v>201</v>
      </c>
      <c r="B15" s="1107"/>
      <c r="C15" s="1107"/>
      <c r="D15" s="1107"/>
      <c r="E15" s="1107"/>
      <c r="F15" s="1107"/>
      <c r="G15" s="1107"/>
      <c r="H15" s="1107"/>
      <c r="I15" s="1107"/>
      <c r="J15" s="1107"/>
      <c r="K15" s="1029"/>
      <c r="L15" s="1030"/>
      <c r="M15" s="1031"/>
      <c r="N15" s="1031"/>
      <c r="O15" s="1032"/>
      <c r="P15" s="120"/>
      <c r="Q15" s="120"/>
      <c r="R15" s="121"/>
      <c r="S15" s="694" t="s">
        <v>3</v>
      </c>
      <c r="T15" s="142" t="s">
        <v>264</v>
      </c>
      <c r="U15" s="123"/>
      <c r="V15" s="123"/>
      <c r="W15" s="123"/>
      <c r="X15" s="123"/>
      <c r="Y15" s="123"/>
      <c r="Z15" s="123"/>
      <c r="AA15" s="123"/>
      <c r="AB15" s="123"/>
      <c r="AC15" s="123"/>
      <c r="AD15" s="123"/>
      <c r="AE15" s="123"/>
      <c r="AF15" s="143"/>
      <c r="AG15" s="144"/>
      <c r="AH15" s="101"/>
      <c r="AI15" s="91"/>
      <c r="AJ15" s="91"/>
      <c r="AK15" s="91"/>
      <c r="AL15" s="91"/>
      <c r="AM15" s="97"/>
      <c r="AN15" s="97"/>
      <c r="AO15" s="97"/>
      <c r="AP15" s="97"/>
      <c r="AQ15" s="145"/>
      <c r="AR15" s="102"/>
      <c r="AS15" s="135"/>
      <c r="AT15" s="995" t="s">
        <v>207</v>
      </c>
      <c r="AU15" s="996"/>
      <c r="AV15" s="996"/>
      <c r="AW15" s="997"/>
      <c r="AX15" s="136">
        <f>IF($K$13="Step1宣言更新","-",$AR$21)</f>
        <v>100</v>
      </c>
      <c r="AY15" s="137"/>
      <c r="AZ15" s="137"/>
      <c r="BA15" s="147"/>
      <c r="BB15" s="147"/>
      <c r="BC15" s="147"/>
      <c r="BD15" s="147"/>
      <c r="BE15" s="147"/>
      <c r="BG15" s="139"/>
      <c r="BH15" s="139"/>
      <c r="BI15" s="139"/>
      <c r="BJ15" s="139"/>
      <c r="BK15" s="148"/>
      <c r="BL15" s="148"/>
      <c r="BM15" s="148"/>
      <c r="BN15" s="149"/>
      <c r="BO15" s="80"/>
      <c r="BP15" s="80"/>
      <c r="BQ15" s="80"/>
      <c r="BR15" s="149"/>
      <c r="BW15" s="147"/>
      <c r="BX15" s="147"/>
      <c r="BY15" s="147"/>
      <c r="BZ15" s="147"/>
      <c r="CA15" s="147"/>
      <c r="CB15" s="147"/>
      <c r="CC15" s="150"/>
    </row>
    <row r="16" spans="1:88" ht="40.5" customHeight="1" x14ac:dyDescent="0.65">
      <c r="A16" s="1106" t="s">
        <v>597</v>
      </c>
      <c r="B16" s="1107"/>
      <c r="C16" s="1107"/>
      <c r="D16" s="1107"/>
      <c r="E16" s="1107"/>
      <c r="F16" s="1107"/>
      <c r="G16" s="1107"/>
      <c r="H16" s="1107"/>
      <c r="I16" s="1107"/>
      <c r="J16" s="1107"/>
      <c r="K16" s="1097"/>
      <c r="L16" s="1098"/>
      <c r="M16" s="1098"/>
      <c r="N16" s="1098"/>
      <c r="O16" s="1099"/>
      <c r="P16" s="120"/>
      <c r="Q16" s="120"/>
      <c r="R16" s="121"/>
      <c r="S16" s="694" t="s">
        <v>3</v>
      </c>
      <c r="T16" s="142" t="str">
        <f>IF($K$13="銀の認定【新規】","銀の認定初回申請には、この実施結果レポートの提出の他、取組実績のわかる添付資料（エビデンス）が必要です。",IF($K$13="銀の認定【更新】","銀の認定【更新】は、原則、添付資料（エビデンス）の提出は不要です。☞健康保険組合・東京連合会から提出を求めることがあります。","Step1宣言【更新】は、原則、添付資料（エビデンス）の提出は不要です。"))</f>
        <v>Step1宣言【更新】は、原則、添付資料（エビデンス）の提出は不要です。</v>
      </c>
      <c r="U16" s="123"/>
      <c r="V16" s="123"/>
      <c r="W16" s="123"/>
      <c r="X16" s="123"/>
      <c r="Y16" s="123"/>
      <c r="Z16" s="123"/>
      <c r="AA16" s="123"/>
      <c r="AB16" s="123"/>
      <c r="AC16" s="123"/>
      <c r="AD16" s="123"/>
      <c r="AE16" s="123"/>
      <c r="AF16" s="151"/>
      <c r="AG16" s="152"/>
      <c r="AH16" s="152"/>
      <c r="AI16" s="152"/>
      <c r="AJ16" s="152"/>
      <c r="AK16" s="152"/>
      <c r="AL16" s="152"/>
      <c r="AM16" s="152"/>
      <c r="AN16" s="152"/>
      <c r="AO16" s="152"/>
      <c r="AP16" s="152"/>
      <c r="AQ16" s="153"/>
      <c r="AR16" s="152"/>
      <c r="AS16" s="135"/>
      <c r="AT16" s="995" t="s">
        <v>600</v>
      </c>
      <c r="AU16" s="996"/>
      <c r="AV16" s="996"/>
      <c r="AW16" s="997"/>
      <c r="AX16" s="136" t="str">
        <f>IF(K13="Step1宣言更新","-",IF(AX15&gt;=80,"認定","不認定"))</f>
        <v>認定</v>
      </c>
      <c r="AY16" s="141"/>
      <c r="AZ16" s="141"/>
      <c r="BA16" s="141"/>
      <c r="BB16" s="141"/>
      <c r="BE16" s="137"/>
      <c r="BF16" s="137"/>
      <c r="BG16" s="137"/>
      <c r="BH16" s="147"/>
      <c r="BI16" s="147"/>
      <c r="BJ16" s="147"/>
      <c r="BK16" s="147"/>
      <c r="BL16" s="147"/>
      <c r="BN16" s="139"/>
      <c r="BO16" s="139"/>
      <c r="BP16" s="139"/>
      <c r="BQ16" s="139"/>
      <c r="BR16" s="148"/>
      <c r="BS16" s="148"/>
      <c r="BT16" s="148"/>
      <c r="BU16" s="149"/>
      <c r="BV16" s="80"/>
      <c r="BW16" s="80"/>
      <c r="BX16" s="80"/>
      <c r="BY16" s="149"/>
      <c r="CD16" s="147"/>
      <c r="CE16" s="147"/>
      <c r="CF16" s="147"/>
      <c r="CG16" s="147"/>
      <c r="CH16" s="147"/>
      <c r="CI16" s="147"/>
      <c r="CJ16" s="150"/>
    </row>
    <row r="17" spans="1:78" ht="51.75" customHeight="1" x14ac:dyDescent="0.65">
      <c r="A17" s="734" t="s">
        <v>790</v>
      </c>
      <c r="B17" s="154"/>
      <c r="C17" s="146"/>
      <c r="D17" s="146"/>
      <c r="E17" s="146"/>
      <c r="F17" s="146"/>
      <c r="G17" s="146"/>
      <c r="H17" s="146"/>
      <c r="I17" s="146"/>
      <c r="J17" s="146"/>
      <c r="K17" s="146"/>
      <c r="L17" s="146"/>
      <c r="M17" s="146"/>
      <c r="N17" s="120"/>
      <c r="O17" s="120"/>
      <c r="P17" s="120"/>
      <c r="Q17" s="120"/>
      <c r="R17" s="121"/>
      <c r="S17" s="695" t="s">
        <v>3</v>
      </c>
      <c r="T17" s="155" t="s">
        <v>263</v>
      </c>
      <c r="U17" s="156"/>
      <c r="V17" s="156"/>
      <c r="W17" s="156"/>
      <c r="X17" s="156"/>
      <c r="Y17" s="156"/>
      <c r="Z17" s="156"/>
      <c r="AA17" s="156"/>
      <c r="AB17" s="156"/>
      <c r="AC17" s="156"/>
      <c r="AD17" s="156"/>
      <c r="AE17" s="156"/>
      <c r="AF17" s="157"/>
      <c r="AG17" s="157"/>
      <c r="AH17" s="157"/>
      <c r="AI17" s="157"/>
      <c r="AJ17" s="157"/>
      <c r="AK17" s="157"/>
      <c r="AL17" s="157"/>
      <c r="AM17" s="157"/>
      <c r="AN17" s="157"/>
      <c r="AO17" s="157"/>
      <c r="AP17" s="157"/>
      <c r="AQ17" s="158"/>
      <c r="AR17" s="66"/>
      <c r="AS17" s="66"/>
      <c r="AT17" s="995" t="s">
        <v>407</v>
      </c>
      <c r="AU17" s="996"/>
      <c r="AV17" s="996"/>
      <c r="AW17" s="997"/>
      <c r="AX17" s="747"/>
      <c r="AY17" s="159"/>
      <c r="AZ17" s="159"/>
      <c r="BA17" s="149"/>
      <c r="BB17" s="149"/>
      <c r="BC17" s="149"/>
      <c r="BD17" s="149"/>
      <c r="BE17" s="149"/>
      <c r="BT17" s="147"/>
      <c r="BU17" s="147"/>
      <c r="BV17" s="147"/>
      <c r="BW17" s="147"/>
      <c r="BX17" s="147"/>
      <c r="BY17" s="147"/>
      <c r="BZ17" s="150"/>
    </row>
    <row r="18" spans="1:78" s="168" customFormat="1" ht="42" customHeight="1" thickBot="1" x14ac:dyDescent="0.45">
      <c r="A18" s="160"/>
      <c r="B18" s="161"/>
      <c r="C18" s="160"/>
      <c r="D18" s="160"/>
      <c r="E18" s="160"/>
      <c r="F18" s="160"/>
      <c r="G18" s="160"/>
      <c r="H18" s="160"/>
      <c r="I18" s="160"/>
      <c r="J18" s="160"/>
      <c r="K18" s="160"/>
      <c r="L18" s="160"/>
      <c r="M18" s="160"/>
      <c r="N18" s="160"/>
      <c r="O18" s="160"/>
      <c r="P18" s="160"/>
      <c r="Q18" s="160"/>
      <c r="R18" s="162"/>
      <c r="S18" s="162"/>
      <c r="T18" s="163"/>
      <c r="U18" s="164"/>
      <c r="V18" s="165"/>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49"/>
      <c r="AZ18" s="149"/>
      <c r="BA18" s="149"/>
      <c r="BB18" s="149"/>
      <c r="BC18" s="167"/>
      <c r="BK18" s="169"/>
    </row>
    <row r="19" spans="1:78" s="174" customFormat="1" ht="61.5" customHeight="1" thickBot="1" x14ac:dyDescent="0.55000000000000004">
      <c r="A19" s="170"/>
      <c r="B19" s="1137" t="s">
        <v>200</v>
      </c>
      <c r="C19" s="1138"/>
      <c r="D19" s="1138"/>
      <c r="E19" s="1138"/>
      <c r="F19" s="1138"/>
      <c r="G19" s="1138"/>
      <c r="H19" s="1138"/>
      <c r="I19" s="1138"/>
      <c r="J19" s="1138"/>
      <c r="K19" s="1138"/>
      <c r="L19" s="1138"/>
      <c r="M19" s="1138"/>
      <c r="N19" s="1138"/>
      <c r="O19" s="1138"/>
      <c r="P19" s="1138"/>
      <c r="Q19" s="1139"/>
      <c r="R19" s="171"/>
      <c r="S19" s="711" t="s">
        <v>3</v>
      </c>
      <c r="T19" s="1140" t="s">
        <v>806</v>
      </c>
      <c r="U19" s="1141"/>
      <c r="V19" s="1141"/>
      <c r="W19" s="1141"/>
      <c r="X19" s="1141"/>
      <c r="Y19" s="1141"/>
      <c r="Z19" s="1141"/>
      <c r="AA19" s="1141"/>
      <c r="AB19" s="1141"/>
      <c r="AC19" s="1141"/>
      <c r="AD19" s="1141"/>
      <c r="AE19" s="1141"/>
      <c r="AF19" s="1141"/>
      <c r="AG19" s="1141"/>
      <c r="AH19" s="1142"/>
      <c r="AI19" s="172"/>
      <c r="AJ19" s="716" t="s">
        <v>3</v>
      </c>
      <c r="AK19" s="1143" t="s">
        <v>807</v>
      </c>
      <c r="AL19" s="1144"/>
      <c r="AM19" s="1144"/>
      <c r="AN19" s="1144"/>
      <c r="AO19" s="1144"/>
      <c r="AP19" s="1144"/>
      <c r="AQ19" s="1144"/>
      <c r="AR19" s="1144"/>
      <c r="AS19" s="1144"/>
      <c r="AT19" s="1144"/>
      <c r="AU19" s="1144"/>
      <c r="AV19" s="1144"/>
      <c r="AW19" s="1144"/>
      <c r="AX19" s="1145"/>
      <c r="AY19" s="173"/>
    </row>
    <row r="20" spans="1:78" s="174" customFormat="1" ht="20.25" customHeight="1" thickBot="1" x14ac:dyDescent="0.55000000000000004">
      <c r="A20" s="1131" t="s">
        <v>0</v>
      </c>
      <c r="B20" s="1040" t="s">
        <v>220</v>
      </c>
      <c r="C20" s="175"/>
      <c r="D20" s="176"/>
      <c r="E20" s="176"/>
      <c r="F20" s="176"/>
      <c r="G20" s="176"/>
      <c r="H20" s="176"/>
      <c r="I20" s="176"/>
      <c r="J20" s="176"/>
      <c r="K20" s="176"/>
      <c r="L20" s="176"/>
      <c r="M20" s="176"/>
      <c r="N20" s="176"/>
      <c r="O20" s="176"/>
      <c r="P20" s="176"/>
      <c r="Q20" s="177" t="str">
        <f>IF(ISNUMBER(Q21),"","必要項目が正しく選択されていない質問があります")</f>
        <v/>
      </c>
      <c r="R20" s="178"/>
      <c r="S20" s="837" t="s">
        <v>427</v>
      </c>
      <c r="T20" s="179"/>
      <c r="U20" s="180"/>
      <c r="V20" s="180"/>
      <c r="W20" s="180"/>
      <c r="X20" s="180"/>
      <c r="Y20" s="180"/>
      <c r="Z20" s="180"/>
      <c r="AA20" s="180"/>
      <c r="AB20" s="180"/>
      <c r="AC20" s="180"/>
      <c r="AD20" s="180"/>
      <c r="AE20" s="180"/>
      <c r="AF20" s="180"/>
      <c r="AG20" s="180"/>
      <c r="AH20" s="181" t="str">
        <f>IF(ISNUMBER(AH21),"","必要項目が正しく選択されていない質問があります")</f>
        <v/>
      </c>
      <c r="AI20" s="182"/>
      <c r="AJ20" s="826" t="s">
        <v>219</v>
      </c>
      <c r="AK20" s="183"/>
      <c r="AL20" s="184"/>
      <c r="AM20" s="184"/>
      <c r="AN20" s="184"/>
      <c r="AO20" s="184"/>
      <c r="AP20" s="184"/>
      <c r="AQ20" s="184"/>
      <c r="AR20" s="181" t="str">
        <f>IF(ISNUMBER(AR21),"","必要項目が正しく選択されていない質問があります")</f>
        <v/>
      </c>
      <c r="AS20" s="185"/>
      <c r="AT20" s="186"/>
      <c r="AU20" s="187"/>
      <c r="AV20" s="187"/>
      <c r="AW20" s="187"/>
      <c r="AX20" s="188"/>
      <c r="AY20" s="173"/>
    </row>
    <row r="21" spans="1:78" s="196" customFormat="1" ht="69" customHeight="1" thickTop="1" thickBot="1" x14ac:dyDescent="0.65">
      <c r="A21" s="1132"/>
      <c r="B21" s="1041"/>
      <c r="C21" s="1042" t="s">
        <v>197</v>
      </c>
      <c r="D21" s="1043"/>
      <c r="E21" s="1043"/>
      <c r="F21" s="1043"/>
      <c r="G21" s="1043"/>
      <c r="H21" s="1043"/>
      <c r="I21" s="1043"/>
      <c r="J21" s="1043"/>
      <c r="K21" s="1043"/>
      <c r="L21" s="1043"/>
      <c r="M21" s="1043"/>
      <c r="N21" s="1043"/>
      <c r="O21" s="1043"/>
      <c r="P21" s="1044"/>
      <c r="Q21" s="189">
        <f>Q36+Q50+Q71+Q96+Q110+Q128+Q144+Q160+Q185+Q204+Q224+Q244+Q267+Q287+Q306+Q326+Q348+Q376</f>
        <v>100</v>
      </c>
      <c r="R21" s="190"/>
      <c r="S21" s="838"/>
      <c r="T21" s="820" t="s">
        <v>817</v>
      </c>
      <c r="U21" s="821"/>
      <c r="V21" s="821"/>
      <c r="W21" s="821"/>
      <c r="X21" s="821"/>
      <c r="Y21" s="821"/>
      <c r="Z21" s="821"/>
      <c r="AA21" s="821"/>
      <c r="AB21" s="821"/>
      <c r="AC21" s="821"/>
      <c r="AD21" s="821"/>
      <c r="AE21" s="821"/>
      <c r="AF21" s="821"/>
      <c r="AG21" s="822"/>
      <c r="AH21" s="191">
        <f>AH36+AH50+AH71+AH96+AH110+AH128+AH144+AH160+AH185+AH204+AH224+AH244+AH267+AH287+AH306+AH326+AH348+AH376</f>
        <v>100</v>
      </c>
      <c r="AI21" s="192"/>
      <c r="AJ21" s="827"/>
      <c r="AK21" s="823"/>
      <c r="AL21" s="824"/>
      <c r="AM21" s="824"/>
      <c r="AN21" s="824"/>
      <c r="AO21" s="824"/>
      <c r="AP21" s="824"/>
      <c r="AQ21" s="825"/>
      <c r="AR21" s="191">
        <f>AR36+AR50+AR71+AR96+AR110+AR128+AR144+AR160+AR185+AR204+AR224+AR244+AR267+AR287+AR306+AR326+AR348+AR376</f>
        <v>100</v>
      </c>
      <c r="AS21" s="193"/>
      <c r="AT21" s="194" t="s">
        <v>260</v>
      </c>
      <c r="AU21" s="195" t="s">
        <v>262</v>
      </c>
      <c r="AV21" s="195" t="s">
        <v>261</v>
      </c>
      <c r="AW21" s="1091" t="s">
        <v>61</v>
      </c>
      <c r="AX21" s="1092"/>
    </row>
    <row r="22" spans="1:78" ht="29.25" customHeight="1" thickTop="1" x14ac:dyDescent="0.4">
      <c r="A22" s="1133" t="s">
        <v>4</v>
      </c>
      <c r="B22" s="963" t="s">
        <v>63</v>
      </c>
      <c r="C22" s="1036" t="s">
        <v>11</v>
      </c>
      <c r="D22" s="1037"/>
      <c r="E22" s="1037"/>
      <c r="F22" s="1037"/>
      <c r="G22" s="1037"/>
      <c r="H22" s="1037"/>
      <c r="I22" s="1038"/>
      <c r="J22" s="197"/>
      <c r="K22" s="197"/>
      <c r="L22" s="197"/>
      <c r="M22" s="197"/>
      <c r="N22" s="197"/>
      <c r="O22" s="197"/>
      <c r="P22" s="197"/>
      <c r="Q22" s="198"/>
      <c r="R22" s="199"/>
      <c r="S22" s="1021" t="s">
        <v>266</v>
      </c>
      <c r="T22" s="796" t="s">
        <v>11</v>
      </c>
      <c r="U22" s="797"/>
      <c r="V22" s="797"/>
      <c r="W22" s="797"/>
      <c r="X22" s="797"/>
      <c r="Y22" s="797"/>
      <c r="Z22" s="798"/>
      <c r="AA22" s="712" t="s">
        <v>3</v>
      </c>
      <c r="AB22" s="200" t="s">
        <v>274</v>
      </c>
      <c r="AC22" s="201"/>
      <c r="AD22" s="202"/>
      <c r="AE22" s="202"/>
      <c r="AF22" s="202"/>
      <c r="AG22" s="202"/>
      <c r="AH22" s="203"/>
      <c r="AI22" s="204"/>
      <c r="AJ22" s="1018" t="s">
        <v>281</v>
      </c>
      <c r="AK22" s="205" t="s">
        <v>3</v>
      </c>
      <c r="AL22" s="206" t="s">
        <v>274</v>
      </c>
      <c r="AM22" s="201"/>
      <c r="AN22" s="207"/>
      <c r="AO22" s="207"/>
      <c r="AP22" s="207"/>
      <c r="AQ22" s="207"/>
      <c r="AR22" s="208"/>
      <c r="AS22" s="209"/>
      <c r="AT22" s="210"/>
      <c r="AU22" s="210"/>
      <c r="AV22" s="211"/>
      <c r="AW22" s="985"/>
      <c r="AX22" s="986"/>
    </row>
    <row r="23" spans="1:78" ht="19.5" customHeight="1" x14ac:dyDescent="0.4">
      <c r="A23" s="1133"/>
      <c r="B23" s="963"/>
      <c r="C23" s="1039"/>
      <c r="D23" s="952"/>
      <c r="E23" s="952"/>
      <c r="F23" s="952"/>
      <c r="G23" s="952"/>
      <c r="H23" s="952"/>
      <c r="I23" s="953"/>
      <c r="J23" s="212"/>
      <c r="K23" s="212"/>
      <c r="L23" s="212"/>
      <c r="M23" s="212"/>
      <c r="N23" s="212"/>
      <c r="O23" s="212"/>
      <c r="P23" s="212"/>
      <c r="Q23" s="213"/>
      <c r="R23" s="199"/>
      <c r="S23" s="1022"/>
      <c r="T23" s="799"/>
      <c r="U23" s="800"/>
      <c r="V23" s="800"/>
      <c r="W23" s="800"/>
      <c r="X23" s="800"/>
      <c r="Y23" s="800"/>
      <c r="Z23" s="801"/>
      <c r="AA23" s="215"/>
      <c r="AB23" s="215"/>
      <c r="AC23" s="215"/>
      <c r="AD23" s="215"/>
      <c r="AE23" s="215"/>
      <c r="AF23" s="215"/>
      <c r="AG23" s="215"/>
      <c r="AH23" s="216"/>
      <c r="AI23" s="204"/>
      <c r="AJ23" s="1019"/>
      <c r="AK23" s="215"/>
      <c r="AL23" s="215"/>
      <c r="AM23" s="215"/>
      <c r="AN23" s="215"/>
      <c r="AO23" s="215"/>
      <c r="AP23" s="215"/>
      <c r="AQ23" s="215"/>
      <c r="AR23" s="216"/>
      <c r="AS23" s="204"/>
      <c r="AT23" s="1078">
        <f>Q36</f>
        <v>20</v>
      </c>
      <c r="AU23" s="1078">
        <f>AH36</f>
        <v>20</v>
      </c>
      <c r="AV23" s="1114">
        <f>AR36</f>
        <v>20</v>
      </c>
      <c r="AW23" s="785" t="s">
        <v>411</v>
      </c>
      <c r="AX23" s="786"/>
    </row>
    <row r="24" spans="1:78" ht="19.5" customHeight="1" x14ac:dyDescent="0.4">
      <c r="A24" s="1133"/>
      <c r="B24" s="963"/>
      <c r="C24" s="1039"/>
      <c r="D24" s="952"/>
      <c r="E24" s="952"/>
      <c r="F24" s="952"/>
      <c r="G24" s="952"/>
      <c r="H24" s="952"/>
      <c r="I24" s="953"/>
      <c r="J24" s="817" t="s">
        <v>86</v>
      </c>
      <c r="K24" s="804"/>
      <c r="L24" s="804"/>
      <c r="P24" s="218"/>
      <c r="Q24" s="219"/>
      <c r="R24" s="199"/>
      <c r="S24" s="1022"/>
      <c r="T24" s="799"/>
      <c r="U24" s="800"/>
      <c r="V24" s="800"/>
      <c r="W24" s="800"/>
      <c r="X24" s="800"/>
      <c r="Y24" s="800"/>
      <c r="Z24" s="801"/>
      <c r="AA24" s="817" t="s">
        <v>86</v>
      </c>
      <c r="AB24" s="804"/>
      <c r="AC24" s="804"/>
      <c r="AD24" s="68"/>
      <c r="AE24" s="68"/>
      <c r="AF24" s="68"/>
      <c r="AG24" s="218"/>
      <c r="AH24" s="219"/>
      <c r="AI24" s="204"/>
      <c r="AJ24" s="1019"/>
      <c r="AK24" s="804" t="s">
        <v>86</v>
      </c>
      <c r="AL24" s="804"/>
      <c r="AM24" s="804"/>
      <c r="AN24" s="68"/>
      <c r="AO24" s="68"/>
      <c r="AP24" s="68"/>
      <c r="AQ24" s="218"/>
      <c r="AR24" s="219"/>
      <c r="AS24" s="204"/>
      <c r="AT24" s="1079"/>
      <c r="AU24" s="1079"/>
      <c r="AV24" s="1079"/>
      <c r="AW24" s="778"/>
      <c r="AX24" s="779"/>
    </row>
    <row r="25" spans="1:78" ht="19.5" customHeight="1" x14ac:dyDescent="0.4">
      <c r="A25" s="1133"/>
      <c r="B25" s="963"/>
      <c r="C25" s="1039"/>
      <c r="D25" s="952"/>
      <c r="E25" s="952"/>
      <c r="F25" s="952"/>
      <c r="G25" s="952"/>
      <c r="H25" s="952"/>
      <c r="I25" s="953"/>
      <c r="J25" s="212"/>
      <c r="K25" s="220"/>
      <c r="L25" s="697"/>
      <c r="M25" s="221" t="s">
        <v>602</v>
      </c>
      <c r="N25" s="218"/>
      <c r="O25" s="218"/>
      <c r="P25" s="218"/>
      <c r="Q25" s="219"/>
      <c r="R25" s="199"/>
      <c r="S25" s="1022"/>
      <c r="T25" s="799"/>
      <c r="U25" s="800"/>
      <c r="V25" s="800"/>
      <c r="W25" s="800"/>
      <c r="X25" s="800"/>
      <c r="Y25" s="800"/>
      <c r="Z25" s="801"/>
      <c r="AA25" s="212"/>
      <c r="AB25" s="220"/>
      <c r="AC25" s="697"/>
      <c r="AD25" s="222" t="s">
        <v>602</v>
      </c>
      <c r="AE25" s="218"/>
      <c r="AF25" s="218"/>
      <c r="AG25" s="218"/>
      <c r="AH25" s="219"/>
      <c r="AI25" s="204"/>
      <c r="AJ25" s="1019"/>
      <c r="AK25" s="212"/>
      <c r="AL25" s="220"/>
      <c r="AM25" s="697"/>
      <c r="AN25" s="221" t="s">
        <v>267</v>
      </c>
      <c r="AO25" s="218"/>
      <c r="AP25" s="218"/>
      <c r="AQ25" s="218"/>
      <c r="AR25" s="219"/>
      <c r="AS25" s="204"/>
      <c r="AT25" s="1079"/>
      <c r="AU25" s="1079"/>
      <c r="AV25" s="1079"/>
      <c r="AW25" s="780"/>
      <c r="AX25" s="781"/>
    </row>
    <row r="26" spans="1:78" ht="19.5" customHeight="1" x14ac:dyDescent="0.15">
      <c r="A26" s="1133"/>
      <c r="B26" s="963"/>
      <c r="C26" s="1039"/>
      <c r="D26" s="952"/>
      <c r="E26" s="952"/>
      <c r="F26" s="952"/>
      <c r="G26" s="952"/>
      <c r="H26" s="952"/>
      <c r="I26" s="953"/>
      <c r="J26" s="212"/>
      <c r="P26" s="218"/>
      <c r="Q26" s="219"/>
      <c r="R26" s="199"/>
      <c r="S26" s="1022"/>
      <c r="T26" s="799"/>
      <c r="U26" s="800"/>
      <c r="V26" s="800"/>
      <c r="W26" s="800"/>
      <c r="X26" s="800"/>
      <c r="Y26" s="800"/>
      <c r="Z26" s="801"/>
      <c r="AA26" s="212"/>
      <c r="AB26" s="68"/>
      <c r="AC26" s="68"/>
      <c r="AD26" s="68"/>
      <c r="AE26" s="68"/>
      <c r="AF26" s="68"/>
      <c r="AG26" s="218"/>
      <c r="AH26" s="219"/>
      <c r="AI26" s="204"/>
      <c r="AJ26" s="1019"/>
      <c r="AK26" s="212"/>
      <c r="AL26" s="68"/>
      <c r="AM26" s="68"/>
      <c r="AN26" s="68"/>
      <c r="AO26" s="225" t="s">
        <v>421</v>
      </c>
      <c r="AP26" s="225" t="s">
        <v>422</v>
      </c>
      <c r="AQ26" s="218"/>
      <c r="AR26" s="219"/>
      <c r="AS26" s="204"/>
      <c r="AT26" s="1079"/>
      <c r="AU26" s="1079"/>
      <c r="AV26" s="1079"/>
      <c r="AW26" s="780"/>
      <c r="AX26" s="781"/>
    </row>
    <row r="27" spans="1:78" ht="19.5" customHeight="1" x14ac:dyDescent="0.4">
      <c r="A27" s="1133"/>
      <c r="B27" s="963"/>
      <c r="C27" s="1039"/>
      <c r="D27" s="952"/>
      <c r="E27" s="952"/>
      <c r="F27" s="952"/>
      <c r="G27" s="952"/>
      <c r="H27" s="952"/>
      <c r="I27" s="953"/>
      <c r="J27" s="212"/>
      <c r="K27" s="226"/>
      <c r="L27" s="227" t="s">
        <v>419</v>
      </c>
      <c r="M27" s="813"/>
      <c r="N27" s="814"/>
      <c r="O27" s="218" t="s">
        <v>268</v>
      </c>
      <c r="P27" s="218"/>
      <c r="Q27" s="219"/>
      <c r="R27" s="199"/>
      <c r="S27" s="1022"/>
      <c r="T27" s="799"/>
      <c r="U27" s="800"/>
      <c r="V27" s="800"/>
      <c r="W27" s="800"/>
      <c r="X27" s="800"/>
      <c r="Y27" s="800"/>
      <c r="Z27" s="801"/>
      <c r="AA27" s="212"/>
      <c r="AB27" s="227"/>
      <c r="AC27" s="227" t="s">
        <v>419</v>
      </c>
      <c r="AD27" s="813"/>
      <c r="AE27" s="814"/>
      <c r="AF27" s="218" t="s">
        <v>268</v>
      </c>
      <c r="AG27" s="218"/>
      <c r="AH27" s="219"/>
      <c r="AI27" s="204"/>
      <c r="AJ27" s="1019"/>
      <c r="AK27" s="212"/>
      <c r="AL27" s="227"/>
      <c r="AM27" s="227" t="s">
        <v>419</v>
      </c>
      <c r="AN27" s="228"/>
      <c r="AO27" s="717">
        <f>M27</f>
        <v>0</v>
      </c>
      <c r="AP27" s="718">
        <f>AD27</f>
        <v>0</v>
      </c>
      <c r="AQ27" s="218"/>
      <c r="AR27" s="219"/>
      <c r="AS27" s="204"/>
      <c r="AT27" s="1079"/>
      <c r="AU27" s="1079"/>
      <c r="AV27" s="1079"/>
      <c r="AW27" s="223"/>
      <c r="AX27" s="224"/>
    </row>
    <row r="28" spans="1:78" ht="19.5" customHeight="1" x14ac:dyDescent="0.4">
      <c r="A28" s="1133"/>
      <c r="B28" s="963"/>
      <c r="C28" s="229"/>
      <c r="D28" s="229"/>
      <c r="E28" s="229"/>
      <c r="F28" s="229"/>
      <c r="G28" s="229"/>
      <c r="H28" s="229"/>
      <c r="I28" s="230"/>
      <c r="J28" s="212"/>
      <c r="P28" s="218"/>
      <c r="Q28" s="219"/>
      <c r="R28" s="199"/>
      <c r="S28" s="1022"/>
      <c r="T28" s="231"/>
      <c r="U28" s="231"/>
      <c r="V28" s="231"/>
      <c r="W28" s="231"/>
      <c r="X28" s="231"/>
      <c r="Y28" s="231"/>
      <c r="Z28" s="232"/>
      <c r="AA28" s="212"/>
      <c r="AB28" s="68"/>
      <c r="AC28" s="68"/>
      <c r="AD28" s="68"/>
      <c r="AE28" s="68"/>
      <c r="AF28" s="68"/>
      <c r="AG28" s="218"/>
      <c r="AH28" s="219"/>
      <c r="AI28" s="204"/>
      <c r="AJ28" s="1019"/>
      <c r="AK28" s="212"/>
      <c r="AL28" s="68"/>
      <c r="AM28" s="68"/>
      <c r="AP28" s="233"/>
      <c r="AQ28" s="218"/>
      <c r="AR28" s="219"/>
      <c r="AS28" s="204"/>
      <c r="AT28" s="1079"/>
      <c r="AU28" s="1079"/>
      <c r="AV28" s="1079"/>
      <c r="AW28" s="773"/>
      <c r="AX28" s="772"/>
    </row>
    <row r="29" spans="1:78" ht="19.5" customHeight="1" x14ac:dyDescent="0.4">
      <c r="A29" s="1133"/>
      <c r="B29" s="963"/>
      <c r="C29" s="229"/>
      <c r="D29" s="792" t="s">
        <v>265</v>
      </c>
      <c r="E29" s="793"/>
      <c r="F29" s="793"/>
      <c r="G29" s="793"/>
      <c r="H29" s="793"/>
      <c r="I29" s="230"/>
      <c r="J29" s="212"/>
      <c r="K29" s="226"/>
      <c r="L29" s="226" t="s">
        <v>418</v>
      </c>
      <c r="M29" s="813"/>
      <c r="N29" s="813"/>
      <c r="O29" s="218" t="s">
        <v>268</v>
      </c>
      <c r="P29" s="218"/>
      <c r="Q29" s="219"/>
      <c r="R29" s="199"/>
      <c r="S29" s="1022"/>
      <c r="T29" s="231"/>
      <c r="U29" s="792" t="s">
        <v>265</v>
      </c>
      <c r="V29" s="793"/>
      <c r="W29" s="793"/>
      <c r="X29" s="793"/>
      <c r="Y29" s="793"/>
      <c r="Z29" s="232"/>
      <c r="AA29" s="212"/>
      <c r="AB29" s="226"/>
      <c r="AC29" s="226" t="s">
        <v>418</v>
      </c>
      <c r="AD29" s="813"/>
      <c r="AE29" s="813"/>
      <c r="AF29" s="218" t="s">
        <v>268</v>
      </c>
      <c r="AG29" s="218"/>
      <c r="AH29" s="219"/>
      <c r="AI29" s="204"/>
      <c r="AJ29" s="1019"/>
      <c r="AK29" s="212"/>
      <c r="AL29" s="226"/>
      <c r="AM29" s="226" t="s">
        <v>418</v>
      </c>
      <c r="AN29" s="228"/>
      <c r="AO29" s="717">
        <f>M29</f>
        <v>0</v>
      </c>
      <c r="AP29" s="718">
        <f>AD29</f>
        <v>0</v>
      </c>
      <c r="AQ29" s="218"/>
      <c r="AR29" s="219"/>
      <c r="AS29" s="204"/>
      <c r="AT29" s="1079"/>
      <c r="AU29" s="1079"/>
      <c r="AV29" s="1079"/>
      <c r="AW29" s="773"/>
      <c r="AX29" s="772"/>
    </row>
    <row r="30" spans="1:78" ht="19.5" customHeight="1" x14ac:dyDescent="0.4">
      <c r="A30" s="1133"/>
      <c r="B30" s="963"/>
      <c r="C30" s="229"/>
      <c r="D30" s="793"/>
      <c r="E30" s="793"/>
      <c r="F30" s="793"/>
      <c r="G30" s="793"/>
      <c r="H30" s="793"/>
      <c r="I30" s="230"/>
      <c r="J30" s="212"/>
      <c r="P30" s="218"/>
      <c r="Q30" s="219"/>
      <c r="R30" s="199"/>
      <c r="S30" s="1022"/>
      <c r="T30" s="231"/>
      <c r="U30" s="793"/>
      <c r="V30" s="793"/>
      <c r="W30" s="793"/>
      <c r="X30" s="793"/>
      <c r="Y30" s="793"/>
      <c r="Z30" s="232"/>
      <c r="AA30" s="212"/>
      <c r="AB30" s="68"/>
      <c r="AC30" s="68"/>
      <c r="AD30" s="68"/>
      <c r="AE30" s="68"/>
      <c r="AF30" s="68"/>
      <c r="AG30" s="218"/>
      <c r="AH30" s="219"/>
      <c r="AI30" s="204"/>
      <c r="AJ30" s="1019"/>
      <c r="AK30" s="212"/>
      <c r="AL30" s="68"/>
      <c r="AM30" s="68"/>
      <c r="AP30" s="233"/>
      <c r="AQ30" s="218"/>
      <c r="AR30" s="219"/>
      <c r="AS30" s="204"/>
      <c r="AT30" s="1079"/>
      <c r="AU30" s="1079"/>
      <c r="AV30" s="1079"/>
      <c r="AW30" s="773"/>
      <c r="AX30" s="772"/>
    </row>
    <row r="31" spans="1:78" ht="19.5" customHeight="1" x14ac:dyDescent="0.4">
      <c r="A31" s="1133"/>
      <c r="B31" s="963"/>
      <c r="C31" s="229"/>
      <c r="D31" s="794" t="s">
        <v>174</v>
      </c>
      <c r="E31" s="795"/>
      <c r="F31" s="795"/>
      <c r="G31" s="795"/>
      <c r="H31" s="795"/>
      <c r="I31" s="230"/>
      <c r="J31" s="212"/>
      <c r="K31" s="815" t="s">
        <v>269</v>
      </c>
      <c r="L31" s="816"/>
      <c r="M31" s="813"/>
      <c r="N31" s="814"/>
      <c r="O31" s="218" t="s">
        <v>412</v>
      </c>
      <c r="P31" s="212"/>
      <c r="Q31" s="213"/>
      <c r="R31" s="199"/>
      <c r="S31" s="1022"/>
      <c r="T31" s="231"/>
      <c r="U31" s="794" t="s">
        <v>174</v>
      </c>
      <c r="V31" s="795"/>
      <c r="W31" s="795"/>
      <c r="X31" s="795"/>
      <c r="Y31" s="795"/>
      <c r="Z31" s="232"/>
      <c r="AA31" s="212"/>
      <c r="AB31" s="815" t="s">
        <v>269</v>
      </c>
      <c r="AC31" s="816"/>
      <c r="AD31" s="813"/>
      <c r="AE31" s="814"/>
      <c r="AF31" s="218" t="s">
        <v>412</v>
      </c>
      <c r="AG31" s="212"/>
      <c r="AH31" s="213"/>
      <c r="AI31" s="204"/>
      <c r="AJ31" s="1019"/>
      <c r="AK31" s="212"/>
      <c r="AL31" s="815" t="s">
        <v>269</v>
      </c>
      <c r="AM31" s="816"/>
      <c r="AN31" s="228"/>
      <c r="AO31" s="717">
        <f>M31</f>
        <v>0</v>
      </c>
      <c r="AP31" s="718">
        <f>AD31</f>
        <v>0</v>
      </c>
      <c r="AQ31" s="212"/>
      <c r="AR31" s="213"/>
      <c r="AS31" s="204"/>
      <c r="AT31" s="1079"/>
      <c r="AU31" s="1079"/>
      <c r="AV31" s="1079"/>
      <c r="AW31" s="773"/>
      <c r="AX31" s="772"/>
    </row>
    <row r="32" spans="1:78" ht="19.5" customHeight="1" x14ac:dyDescent="0.4">
      <c r="A32" s="1133"/>
      <c r="B32" s="963"/>
      <c r="C32" s="229"/>
      <c r="D32" s="795"/>
      <c r="E32" s="795"/>
      <c r="F32" s="795"/>
      <c r="G32" s="795"/>
      <c r="H32" s="795"/>
      <c r="I32" s="230"/>
      <c r="J32" s="212"/>
      <c r="M32" s="234" t="s">
        <v>413</v>
      </c>
      <c r="P32" s="212"/>
      <c r="Q32" s="213"/>
      <c r="R32" s="199"/>
      <c r="S32" s="1022"/>
      <c r="T32" s="231"/>
      <c r="U32" s="795"/>
      <c r="V32" s="795"/>
      <c r="W32" s="795"/>
      <c r="X32" s="795"/>
      <c r="Y32" s="795"/>
      <c r="Z32" s="232"/>
      <c r="AA32" s="212"/>
      <c r="AB32" s="68"/>
      <c r="AC32" s="68"/>
      <c r="AD32" s="234" t="s">
        <v>413</v>
      </c>
      <c r="AE32" s="68"/>
      <c r="AF32" s="68"/>
      <c r="AG32" s="212"/>
      <c r="AH32" s="213"/>
      <c r="AI32" s="204"/>
      <c r="AJ32" s="1019"/>
      <c r="AK32" s="212"/>
      <c r="AL32" s="68"/>
      <c r="AM32" s="68"/>
      <c r="AN32" s="234"/>
      <c r="AO32" s="235" t="s">
        <v>645</v>
      </c>
      <c r="AP32" s="68"/>
      <c r="AQ32" s="212"/>
      <c r="AR32" s="213"/>
      <c r="AS32" s="204"/>
      <c r="AT32" s="1079"/>
      <c r="AU32" s="1079"/>
      <c r="AV32" s="1079"/>
      <c r="AW32" s="773"/>
      <c r="AX32" s="772"/>
    </row>
    <row r="33" spans="1:50" ht="19.5" customHeight="1" x14ac:dyDescent="0.4">
      <c r="A33" s="1133"/>
      <c r="B33" s="963"/>
      <c r="C33" s="229"/>
      <c r="D33" s="794" t="s">
        <v>175</v>
      </c>
      <c r="E33" s="795"/>
      <c r="F33" s="795"/>
      <c r="G33" s="795"/>
      <c r="H33" s="795"/>
      <c r="I33" s="230"/>
      <c r="J33" s="212"/>
      <c r="K33" s="815" t="s">
        <v>425</v>
      </c>
      <c r="L33" s="816"/>
      <c r="M33" s="802" t="str">
        <f>IF(M27=0,"",(M29/(M27-M31)*100))</f>
        <v/>
      </c>
      <c r="N33" s="802"/>
      <c r="O33" s="218" t="s">
        <v>414</v>
      </c>
      <c r="P33" s="212"/>
      <c r="Q33" s="213"/>
      <c r="R33" s="199"/>
      <c r="S33" s="1022"/>
      <c r="T33" s="231"/>
      <c r="U33" s="794" t="s">
        <v>175</v>
      </c>
      <c r="V33" s="795"/>
      <c r="W33" s="795"/>
      <c r="X33" s="795"/>
      <c r="Y33" s="795"/>
      <c r="Z33" s="232"/>
      <c r="AA33" s="212"/>
      <c r="AB33" s="815" t="s">
        <v>425</v>
      </c>
      <c r="AC33" s="816"/>
      <c r="AD33" s="802" t="str">
        <f>IF(AD27=0,"",(AD29/(AD27-AD31)*100))</f>
        <v/>
      </c>
      <c r="AE33" s="802"/>
      <c r="AF33" s="218" t="s">
        <v>414</v>
      </c>
      <c r="AG33" s="212"/>
      <c r="AH33" s="236"/>
      <c r="AI33" s="204"/>
      <c r="AJ33" s="1019"/>
      <c r="AK33" s="212"/>
      <c r="AL33" s="815" t="s">
        <v>425</v>
      </c>
      <c r="AM33" s="816"/>
      <c r="AN33" s="237"/>
      <c r="AO33" s="756" t="str">
        <f>M33</f>
        <v/>
      </c>
      <c r="AP33" s="757" t="str">
        <f>AD33</f>
        <v/>
      </c>
      <c r="AQ33" s="212" t="s">
        <v>420</v>
      </c>
      <c r="AR33" s="213"/>
      <c r="AS33" s="204"/>
      <c r="AT33" s="1079"/>
      <c r="AU33" s="1079"/>
      <c r="AV33" s="1079"/>
      <c r="AW33" s="773"/>
      <c r="AX33" s="772"/>
    </row>
    <row r="34" spans="1:50" ht="19.5" customHeight="1" x14ac:dyDescent="0.4">
      <c r="A34" s="1133"/>
      <c r="B34" s="963"/>
      <c r="C34" s="229"/>
      <c r="D34" s="795"/>
      <c r="E34" s="795"/>
      <c r="F34" s="795"/>
      <c r="G34" s="795"/>
      <c r="H34" s="795"/>
      <c r="I34" s="230"/>
      <c r="J34" s="212"/>
      <c r="N34" s="238" t="s">
        <v>814</v>
      </c>
      <c r="P34" s="212"/>
      <c r="Q34" s="213"/>
      <c r="R34" s="199"/>
      <c r="S34" s="1022"/>
      <c r="T34" s="231"/>
      <c r="U34" s="795"/>
      <c r="V34" s="795"/>
      <c r="W34" s="795"/>
      <c r="X34" s="795"/>
      <c r="Y34" s="795"/>
      <c r="Z34" s="232"/>
      <c r="AA34" s="212"/>
      <c r="AB34" s="68"/>
      <c r="AC34" s="68"/>
      <c r="AD34" s="68"/>
      <c r="AE34" s="238" t="s">
        <v>814</v>
      </c>
      <c r="AF34" s="68"/>
      <c r="AG34" s="212"/>
      <c r="AH34" s="236"/>
      <c r="AI34" s="204"/>
      <c r="AJ34" s="1019"/>
      <c r="AK34" s="212"/>
      <c r="AL34" s="68"/>
      <c r="AM34" s="68"/>
      <c r="AN34" s="234"/>
      <c r="AO34" s="238"/>
      <c r="AP34" s="68"/>
      <c r="AQ34" s="212"/>
      <c r="AR34" s="213"/>
      <c r="AS34" s="204"/>
      <c r="AT34" s="1079"/>
      <c r="AU34" s="1079"/>
      <c r="AV34" s="1079"/>
      <c r="AW34" s="773"/>
      <c r="AX34" s="772"/>
    </row>
    <row r="35" spans="1:50" ht="19.5" customHeight="1" x14ac:dyDescent="0.3">
      <c r="A35" s="1133"/>
      <c r="B35" s="963"/>
      <c r="C35" s="229"/>
      <c r="D35" s="229"/>
      <c r="E35" s="229"/>
      <c r="F35" s="229"/>
      <c r="G35" s="229"/>
      <c r="H35" s="229"/>
      <c r="I35" s="230"/>
      <c r="J35" s="239" t="s">
        <v>88</v>
      </c>
      <c r="K35" s="240"/>
      <c r="L35" s="241"/>
      <c r="M35" s="242"/>
      <c r="N35" s="240"/>
      <c r="O35" s="243"/>
      <c r="P35" s="243"/>
      <c r="Q35" s="244" t="str">
        <f>IF(ISNUMBER(Q36),"","点数が入力されていません")</f>
        <v/>
      </c>
      <c r="R35" s="199"/>
      <c r="S35" s="1022"/>
      <c r="T35" s="231"/>
      <c r="U35" s="231"/>
      <c r="V35" s="231"/>
      <c r="W35" s="231"/>
      <c r="X35" s="231"/>
      <c r="Y35" s="231"/>
      <c r="Z35" s="232"/>
      <c r="AA35" s="239" t="s">
        <v>88</v>
      </c>
      <c r="AB35" s="240"/>
      <c r="AC35" s="241"/>
      <c r="AD35" s="242"/>
      <c r="AE35" s="240"/>
      <c r="AF35" s="243"/>
      <c r="AG35" s="243"/>
      <c r="AH35" s="244" t="str">
        <f>IF(ISNUMBER(AH36),"","点数が入力されていません")</f>
        <v/>
      </c>
      <c r="AI35" s="204"/>
      <c r="AJ35" s="1019"/>
      <c r="AK35" s="240" t="s">
        <v>88</v>
      </c>
      <c r="AL35" s="240"/>
      <c r="AM35" s="241"/>
      <c r="AN35" s="242"/>
      <c r="AO35" s="240"/>
      <c r="AP35" s="243"/>
      <c r="AQ35" s="243"/>
      <c r="AR35" s="244" t="str">
        <f>IF(ISNUMBER(AR36),"","点数が入力されていません")</f>
        <v/>
      </c>
      <c r="AS35" s="204"/>
      <c r="AT35" s="1079"/>
      <c r="AU35" s="1079"/>
      <c r="AV35" s="1079"/>
      <c r="AW35" s="773"/>
      <c r="AX35" s="772"/>
    </row>
    <row r="36" spans="1:50" ht="39" customHeight="1" x14ac:dyDescent="0.25">
      <c r="A36" s="1133"/>
      <c r="B36" s="963"/>
      <c r="C36" s="229"/>
      <c r="D36" s="229"/>
      <c r="E36" s="229"/>
      <c r="F36" s="229"/>
      <c r="G36" s="229"/>
      <c r="H36" s="229"/>
      <c r="I36" s="230"/>
      <c r="J36" s="239"/>
      <c r="K36" s="790"/>
      <c r="L36" s="791"/>
      <c r="M36" s="791"/>
      <c r="N36" s="791"/>
      <c r="O36" s="764"/>
      <c r="P36" s="246" t="s">
        <v>598</v>
      </c>
      <c r="Q36" s="698">
        <v>20</v>
      </c>
      <c r="R36" s="199"/>
      <c r="S36" s="1022"/>
      <c r="T36" s="231"/>
      <c r="U36" s="231"/>
      <c r="V36" s="231"/>
      <c r="W36" s="231"/>
      <c r="X36" s="231"/>
      <c r="Y36" s="231"/>
      <c r="Z36" s="232"/>
      <c r="AA36" s="239"/>
      <c r="AB36" s="790"/>
      <c r="AC36" s="791"/>
      <c r="AD36" s="791"/>
      <c r="AE36" s="791"/>
      <c r="AF36" s="245"/>
      <c r="AG36" s="246" t="s">
        <v>598</v>
      </c>
      <c r="AH36" s="709">
        <v>20</v>
      </c>
      <c r="AI36" s="204"/>
      <c r="AJ36" s="1019"/>
      <c r="AK36" s="240"/>
      <c r="AL36" s="790"/>
      <c r="AM36" s="790"/>
      <c r="AN36" s="790"/>
      <c r="AO36" s="790"/>
      <c r="AP36" s="790"/>
      <c r="AQ36" s="243"/>
      <c r="AR36" s="698">
        <v>20</v>
      </c>
      <c r="AS36" s="204"/>
      <c r="AT36" s="1079"/>
      <c r="AU36" s="1079"/>
      <c r="AV36" s="1079"/>
      <c r="AW36" s="773"/>
      <c r="AX36" s="772"/>
    </row>
    <row r="37" spans="1:50" ht="15.75" customHeight="1" x14ac:dyDescent="0.15">
      <c r="A37" s="1133"/>
      <c r="B37" s="1033"/>
      <c r="C37" s="248"/>
      <c r="D37" s="248"/>
      <c r="E37" s="248"/>
      <c r="F37" s="248"/>
      <c r="G37" s="248"/>
      <c r="H37" s="248"/>
      <c r="I37" s="249"/>
      <c r="J37" s="250"/>
      <c r="K37" s="250"/>
      <c r="L37" s="250"/>
      <c r="M37" s="250"/>
      <c r="N37" s="250"/>
      <c r="O37" s="250"/>
      <c r="P37" s="250"/>
      <c r="Q37" s="251" t="s">
        <v>1</v>
      </c>
      <c r="R37" s="252"/>
      <c r="S37" s="1023"/>
      <c r="T37" s="253"/>
      <c r="U37" s="253"/>
      <c r="V37" s="253"/>
      <c r="W37" s="253"/>
      <c r="X37" s="253"/>
      <c r="Y37" s="253"/>
      <c r="Z37" s="254"/>
      <c r="AA37" s="250"/>
      <c r="AB37" s="250"/>
      <c r="AC37" s="250"/>
      <c r="AD37" s="250"/>
      <c r="AE37" s="250"/>
      <c r="AF37" s="250"/>
      <c r="AG37" s="250"/>
      <c r="AH37" s="251" t="s">
        <v>1</v>
      </c>
      <c r="AI37" s="255"/>
      <c r="AJ37" s="1020"/>
      <c r="AK37" s="250"/>
      <c r="AL37" s="250"/>
      <c r="AM37" s="250"/>
      <c r="AN37" s="250"/>
      <c r="AO37" s="250"/>
      <c r="AP37" s="250"/>
      <c r="AQ37" s="250"/>
      <c r="AR37" s="251" t="s">
        <v>1</v>
      </c>
      <c r="AS37" s="255"/>
      <c r="AT37" s="1080"/>
      <c r="AU37" s="1080"/>
      <c r="AV37" s="1080"/>
      <c r="AW37" s="256"/>
      <c r="AX37" s="257"/>
    </row>
    <row r="38" spans="1:50" ht="29.25" customHeight="1" x14ac:dyDescent="0.4">
      <c r="A38" s="1133"/>
      <c r="B38" s="1025" t="s">
        <v>64</v>
      </c>
      <c r="C38" s="961" t="s">
        <v>12</v>
      </c>
      <c r="D38" s="1058"/>
      <c r="E38" s="1058"/>
      <c r="F38" s="1058"/>
      <c r="G38" s="1058"/>
      <c r="H38" s="1058"/>
      <c r="I38" s="1059"/>
      <c r="J38" s="258" t="s">
        <v>417</v>
      </c>
      <c r="K38" s="259"/>
      <c r="L38" s="259"/>
      <c r="M38" s="259"/>
      <c r="N38" s="259"/>
      <c r="O38" s="259"/>
      <c r="P38" s="259"/>
      <c r="Q38" s="260"/>
      <c r="R38" s="199"/>
      <c r="S38" s="828" t="s">
        <v>410</v>
      </c>
      <c r="T38" s="831" t="s">
        <v>12</v>
      </c>
      <c r="U38" s="832"/>
      <c r="V38" s="832"/>
      <c r="W38" s="832"/>
      <c r="X38" s="832"/>
      <c r="Y38" s="832"/>
      <c r="Z38" s="833"/>
      <c r="AA38" s="712" t="s">
        <v>3</v>
      </c>
      <c r="AB38" s="200" t="s">
        <v>274</v>
      </c>
      <c r="AC38" s="201"/>
      <c r="AD38" s="261"/>
      <c r="AE38" s="261"/>
      <c r="AF38" s="261"/>
      <c r="AG38" s="261"/>
      <c r="AH38" s="262"/>
      <c r="AI38" s="204"/>
      <c r="AJ38" s="810" t="s">
        <v>423</v>
      </c>
      <c r="AK38" s="719" t="s">
        <v>3</v>
      </c>
      <c r="AL38" s="206" t="s">
        <v>274</v>
      </c>
      <c r="AM38" s="201"/>
      <c r="AN38" s="263"/>
      <c r="AO38" s="263"/>
      <c r="AP38" s="263"/>
      <c r="AQ38" s="263"/>
      <c r="AR38" s="264"/>
      <c r="AS38" s="204"/>
      <c r="AT38" s="265"/>
      <c r="AU38" s="265"/>
      <c r="AV38" s="266"/>
      <c r="AW38" s="267"/>
      <c r="AX38" s="268"/>
    </row>
    <row r="39" spans="1:50" ht="29.25" customHeight="1" x14ac:dyDescent="0.4">
      <c r="A39" s="1133"/>
      <c r="B39" s="1034"/>
      <c r="C39" s="1039"/>
      <c r="D39" s="952"/>
      <c r="E39" s="952"/>
      <c r="F39" s="952"/>
      <c r="G39" s="952"/>
      <c r="H39" s="952"/>
      <c r="I39" s="953"/>
      <c r="J39" s="269" t="s">
        <v>275</v>
      </c>
      <c r="K39" s="270"/>
      <c r="L39" s="270"/>
      <c r="M39" s="270"/>
      <c r="N39" s="270"/>
      <c r="O39" s="270"/>
      <c r="P39" s="270"/>
      <c r="Q39" s="271"/>
      <c r="R39" s="199"/>
      <c r="S39" s="829"/>
      <c r="T39" s="834"/>
      <c r="U39" s="835"/>
      <c r="V39" s="835"/>
      <c r="W39" s="835"/>
      <c r="X39" s="835"/>
      <c r="Y39" s="835"/>
      <c r="Z39" s="836"/>
      <c r="AA39" s="272"/>
      <c r="AB39" s="215"/>
      <c r="AC39" s="215"/>
      <c r="AD39" s="215"/>
      <c r="AE39" s="215"/>
      <c r="AF39" s="215"/>
      <c r="AG39" s="215"/>
      <c r="AH39" s="216"/>
      <c r="AI39" s="204"/>
      <c r="AJ39" s="811"/>
      <c r="AK39" s="215"/>
      <c r="AL39" s="215"/>
      <c r="AM39" s="215"/>
      <c r="AN39" s="215"/>
      <c r="AO39" s="215"/>
      <c r="AP39" s="215"/>
      <c r="AQ39" s="215"/>
      <c r="AR39" s="216"/>
      <c r="AS39" s="204"/>
      <c r="AT39" s="1078">
        <f>Q50</f>
        <v>20</v>
      </c>
      <c r="AU39" s="1078">
        <f>AH50</f>
        <v>20</v>
      </c>
      <c r="AV39" s="1114">
        <f>AR50</f>
        <v>20</v>
      </c>
      <c r="AW39" s="785" t="s">
        <v>411</v>
      </c>
      <c r="AX39" s="786"/>
    </row>
    <row r="40" spans="1:50" ht="19.5" customHeight="1" x14ac:dyDescent="0.4">
      <c r="A40" s="1133"/>
      <c r="B40" s="1034"/>
      <c r="C40" s="1039"/>
      <c r="D40" s="952"/>
      <c r="E40" s="952"/>
      <c r="F40" s="952"/>
      <c r="G40" s="952"/>
      <c r="H40" s="952"/>
      <c r="I40" s="953"/>
      <c r="J40" s="817" t="s">
        <v>86</v>
      </c>
      <c r="K40" s="804"/>
      <c r="L40" s="804"/>
      <c r="M40" s="270"/>
      <c r="N40" s="270"/>
      <c r="O40" s="270"/>
      <c r="P40" s="270"/>
      <c r="Q40" s="271"/>
      <c r="R40" s="199"/>
      <c r="S40" s="829"/>
      <c r="T40" s="834"/>
      <c r="U40" s="835"/>
      <c r="V40" s="835"/>
      <c r="W40" s="835"/>
      <c r="X40" s="835"/>
      <c r="Y40" s="835"/>
      <c r="Z40" s="836"/>
      <c r="AA40" s="817" t="s">
        <v>86</v>
      </c>
      <c r="AB40" s="804"/>
      <c r="AC40" s="804"/>
      <c r="AD40" s="270"/>
      <c r="AE40" s="270"/>
      <c r="AF40" s="270"/>
      <c r="AG40" s="270"/>
      <c r="AH40" s="271"/>
      <c r="AI40" s="204"/>
      <c r="AJ40" s="811"/>
      <c r="AK40" s="804" t="s">
        <v>86</v>
      </c>
      <c r="AL40" s="804"/>
      <c r="AM40" s="804"/>
      <c r="AN40" s="270"/>
      <c r="AO40" s="270"/>
      <c r="AP40" s="270"/>
      <c r="AQ40" s="270"/>
      <c r="AR40" s="271"/>
      <c r="AS40" s="204"/>
      <c r="AT40" s="1079"/>
      <c r="AU40" s="1079"/>
      <c r="AV40" s="1079"/>
      <c r="AW40" s="778"/>
      <c r="AX40" s="779"/>
    </row>
    <row r="41" spans="1:50" ht="19.5" customHeight="1" x14ac:dyDescent="0.4">
      <c r="A41" s="1133"/>
      <c r="B41" s="1034"/>
      <c r="C41" s="1039"/>
      <c r="D41" s="952"/>
      <c r="E41" s="952"/>
      <c r="F41" s="952"/>
      <c r="G41" s="952"/>
      <c r="H41" s="952"/>
      <c r="I41" s="953"/>
      <c r="J41" s="270"/>
      <c r="K41" s="270"/>
      <c r="L41" s="697"/>
      <c r="M41" s="269" t="s">
        <v>271</v>
      </c>
      <c r="N41" s="270"/>
      <c r="O41" s="270"/>
      <c r="P41" s="270"/>
      <c r="Q41" s="271"/>
      <c r="R41" s="199"/>
      <c r="S41" s="829"/>
      <c r="T41" s="834"/>
      <c r="U41" s="835"/>
      <c r="V41" s="835"/>
      <c r="W41" s="835"/>
      <c r="X41" s="835"/>
      <c r="Y41" s="835"/>
      <c r="Z41" s="836"/>
      <c r="AA41" s="270"/>
      <c r="AB41" s="270"/>
      <c r="AC41" s="697"/>
      <c r="AD41" s="269" t="s">
        <v>271</v>
      </c>
      <c r="AE41" s="270"/>
      <c r="AF41" s="270"/>
      <c r="AG41" s="270"/>
      <c r="AH41" s="271"/>
      <c r="AI41" s="204"/>
      <c r="AJ41" s="811"/>
      <c r="AK41" s="270"/>
      <c r="AL41" s="270"/>
      <c r="AM41" s="697"/>
      <c r="AN41" s="269" t="s">
        <v>271</v>
      </c>
      <c r="AO41" s="270"/>
      <c r="AP41" s="270"/>
      <c r="AQ41" s="270"/>
      <c r="AR41" s="271"/>
      <c r="AS41" s="204"/>
      <c r="AT41" s="1079"/>
      <c r="AU41" s="1079"/>
      <c r="AV41" s="1079"/>
      <c r="AW41" s="780"/>
      <c r="AX41" s="781"/>
    </row>
    <row r="42" spans="1:50" ht="19.5" customHeight="1" x14ac:dyDescent="0.4">
      <c r="A42" s="1133"/>
      <c r="B42" s="1034"/>
      <c r="C42" s="1039"/>
      <c r="D42" s="952"/>
      <c r="E42" s="952"/>
      <c r="F42" s="952"/>
      <c r="G42" s="952"/>
      <c r="H42" s="952"/>
      <c r="I42" s="953"/>
      <c r="J42" s="270"/>
      <c r="K42" s="270"/>
      <c r="L42" s="270"/>
      <c r="M42" s="270"/>
      <c r="N42" s="270"/>
      <c r="O42" s="270"/>
      <c r="P42" s="270"/>
      <c r="Q42" s="271"/>
      <c r="R42" s="199"/>
      <c r="S42" s="829"/>
      <c r="T42" s="834"/>
      <c r="U42" s="835"/>
      <c r="V42" s="835"/>
      <c r="W42" s="835"/>
      <c r="X42" s="835"/>
      <c r="Y42" s="835"/>
      <c r="Z42" s="836"/>
      <c r="AA42" s="270"/>
      <c r="AB42" s="270"/>
      <c r="AC42" s="270"/>
      <c r="AD42" s="270"/>
      <c r="AE42" s="270"/>
      <c r="AF42" s="270"/>
      <c r="AG42" s="270"/>
      <c r="AH42" s="271"/>
      <c r="AI42" s="204"/>
      <c r="AJ42" s="811"/>
      <c r="AK42" s="270"/>
      <c r="AL42" s="270"/>
      <c r="AM42" s="270"/>
      <c r="AN42" s="270"/>
      <c r="AO42" s="270"/>
      <c r="AP42" s="270"/>
      <c r="AQ42" s="270"/>
      <c r="AR42" s="271"/>
      <c r="AS42" s="204"/>
      <c r="AT42" s="1079"/>
      <c r="AU42" s="1079"/>
      <c r="AV42" s="1079"/>
      <c r="AW42" s="780"/>
      <c r="AX42" s="781"/>
    </row>
    <row r="43" spans="1:50" ht="19.5" customHeight="1" x14ac:dyDescent="0.4">
      <c r="A43" s="1133"/>
      <c r="B43" s="1034"/>
      <c r="C43" s="1039"/>
      <c r="D43" s="952"/>
      <c r="E43" s="952"/>
      <c r="F43" s="952"/>
      <c r="G43" s="952"/>
      <c r="H43" s="952"/>
      <c r="I43" s="953"/>
      <c r="J43" s="270"/>
      <c r="K43" s="273"/>
      <c r="L43" s="227" t="s">
        <v>424</v>
      </c>
      <c r="M43" s="813"/>
      <c r="N43" s="814"/>
      <c r="O43" s="218" t="s">
        <v>268</v>
      </c>
      <c r="P43" s="270"/>
      <c r="Q43" s="271"/>
      <c r="R43" s="199"/>
      <c r="S43" s="829"/>
      <c r="T43" s="834"/>
      <c r="U43" s="835"/>
      <c r="V43" s="835"/>
      <c r="W43" s="835"/>
      <c r="X43" s="835"/>
      <c r="Y43" s="835"/>
      <c r="Z43" s="836"/>
      <c r="AA43" s="270"/>
      <c r="AB43" s="273"/>
      <c r="AC43" s="227" t="s">
        <v>424</v>
      </c>
      <c r="AD43" s="813"/>
      <c r="AE43" s="814"/>
      <c r="AF43" s="218" t="s">
        <v>268</v>
      </c>
      <c r="AG43" s="270"/>
      <c r="AH43" s="271"/>
      <c r="AI43" s="204"/>
      <c r="AJ43" s="811"/>
      <c r="AK43" s="270"/>
      <c r="AL43" s="273"/>
      <c r="AM43" s="227" t="s">
        <v>424</v>
      </c>
      <c r="AN43" s="813"/>
      <c r="AO43" s="814"/>
      <c r="AP43" s="218" t="s">
        <v>268</v>
      </c>
      <c r="AQ43" s="270"/>
      <c r="AR43" s="271"/>
      <c r="AS43" s="204"/>
      <c r="AT43" s="1079"/>
      <c r="AU43" s="1079"/>
      <c r="AV43" s="1079"/>
      <c r="AW43" s="780"/>
      <c r="AX43" s="781"/>
    </row>
    <row r="44" spans="1:50" ht="19.5" customHeight="1" x14ac:dyDescent="0.4">
      <c r="A44" s="1133"/>
      <c r="B44" s="1034"/>
      <c r="C44" s="229"/>
      <c r="D44" s="792" t="s">
        <v>265</v>
      </c>
      <c r="E44" s="793"/>
      <c r="F44" s="793"/>
      <c r="G44" s="793"/>
      <c r="H44" s="793"/>
      <c r="I44" s="230"/>
      <c r="J44" s="270"/>
      <c r="K44" s="270"/>
      <c r="L44" s="270"/>
      <c r="M44" s="270"/>
      <c r="N44" s="270"/>
      <c r="O44" s="270"/>
      <c r="P44" s="270"/>
      <c r="Q44" s="271"/>
      <c r="R44" s="199"/>
      <c r="S44" s="829"/>
      <c r="T44" s="274"/>
      <c r="U44" s="792" t="s">
        <v>265</v>
      </c>
      <c r="V44" s="793"/>
      <c r="W44" s="793"/>
      <c r="X44" s="793"/>
      <c r="Y44" s="793"/>
      <c r="Z44" s="275"/>
      <c r="AA44" s="270"/>
      <c r="AB44" s="270"/>
      <c r="AC44" s="270"/>
      <c r="AD44" s="270"/>
      <c r="AE44" s="270"/>
      <c r="AF44" s="270"/>
      <c r="AG44" s="270"/>
      <c r="AH44" s="271"/>
      <c r="AI44" s="204"/>
      <c r="AJ44" s="811"/>
      <c r="AK44" s="270"/>
      <c r="AL44" s="270"/>
      <c r="AM44" s="270"/>
      <c r="AN44" s="270"/>
      <c r="AO44" s="270"/>
      <c r="AP44" s="270"/>
      <c r="AQ44" s="270"/>
      <c r="AR44" s="271"/>
      <c r="AS44" s="204"/>
      <c r="AT44" s="1079"/>
      <c r="AU44" s="1079"/>
      <c r="AV44" s="1079"/>
      <c r="AW44" s="223"/>
      <c r="AX44" s="224"/>
    </row>
    <row r="45" spans="1:50" ht="19.5" customHeight="1" x14ac:dyDescent="0.4">
      <c r="A45" s="1133"/>
      <c r="B45" s="1034"/>
      <c r="C45" s="229"/>
      <c r="D45" s="793"/>
      <c r="E45" s="793"/>
      <c r="F45" s="793"/>
      <c r="G45" s="793"/>
      <c r="H45" s="793"/>
      <c r="I45" s="230"/>
      <c r="J45" s="276"/>
      <c r="K45" s="277"/>
      <c r="L45" s="227" t="s">
        <v>416</v>
      </c>
      <c r="M45" s="813"/>
      <c r="N45" s="813"/>
      <c r="O45" s="218" t="s">
        <v>268</v>
      </c>
      <c r="P45" s="270"/>
      <c r="Q45" s="271"/>
      <c r="R45" s="199"/>
      <c r="S45" s="829"/>
      <c r="T45" s="274"/>
      <c r="U45" s="793"/>
      <c r="V45" s="793"/>
      <c r="W45" s="793"/>
      <c r="X45" s="793"/>
      <c r="Y45" s="793"/>
      <c r="Z45" s="275"/>
      <c r="AA45" s="270"/>
      <c r="AB45" s="277"/>
      <c r="AC45" s="227" t="s">
        <v>416</v>
      </c>
      <c r="AD45" s="813"/>
      <c r="AE45" s="813"/>
      <c r="AF45" s="218" t="s">
        <v>268</v>
      </c>
      <c r="AG45" s="270"/>
      <c r="AH45" s="271"/>
      <c r="AI45" s="204"/>
      <c r="AJ45" s="811"/>
      <c r="AK45" s="270"/>
      <c r="AL45" s="277"/>
      <c r="AM45" s="227" t="s">
        <v>416</v>
      </c>
      <c r="AN45" s="813"/>
      <c r="AO45" s="813"/>
      <c r="AP45" s="218" t="s">
        <v>268</v>
      </c>
      <c r="AQ45" s="270"/>
      <c r="AR45" s="271"/>
      <c r="AS45" s="204"/>
      <c r="AT45" s="1079"/>
      <c r="AU45" s="1079"/>
      <c r="AV45" s="1079"/>
      <c r="AW45" s="777"/>
      <c r="AX45" s="772"/>
    </row>
    <row r="46" spans="1:50" ht="19.5" customHeight="1" x14ac:dyDescent="0.4">
      <c r="A46" s="1133"/>
      <c r="B46" s="1034"/>
      <c r="C46" s="229"/>
      <c r="D46" s="794" t="s">
        <v>174</v>
      </c>
      <c r="E46" s="795"/>
      <c r="F46" s="795"/>
      <c r="G46" s="795"/>
      <c r="H46" s="795"/>
      <c r="I46" s="230"/>
      <c r="J46" s="270"/>
      <c r="K46" s="270"/>
      <c r="L46" s="270"/>
      <c r="M46" s="270"/>
      <c r="N46" s="270"/>
      <c r="O46" s="270"/>
      <c r="P46" s="270"/>
      <c r="Q46" s="271"/>
      <c r="R46" s="199"/>
      <c r="S46" s="829"/>
      <c r="T46" s="274"/>
      <c r="U46" s="794" t="s">
        <v>174</v>
      </c>
      <c r="V46" s="795"/>
      <c r="W46" s="795"/>
      <c r="X46" s="795"/>
      <c r="Y46" s="795"/>
      <c r="Z46" s="275"/>
      <c r="AA46" s="270"/>
      <c r="AB46" s="270"/>
      <c r="AC46" s="270"/>
      <c r="AD46" s="270"/>
      <c r="AE46" s="270"/>
      <c r="AF46" s="270"/>
      <c r="AG46" s="270"/>
      <c r="AH46" s="271"/>
      <c r="AI46" s="204"/>
      <c r="AJ46" s="811"/>
      <c r="AK46" s="270"/>
      <c r="AL46" s="270"/>
      <c r="AM46" s="270"/>
      <c r="AN46" s="270"/>
      <c r="AO46" s="270"/>
      <c r="AP46" s="270"/>
      <c r="AQ46" s="270"/>
      <c r="AR46" s="271"/>
      <c r="AS46" s="204"/>
      <c r="AT46" s="1079"/>
      <c r="AU46" s="1079"/>
      <c r="AV46" s="1079"/>
      <c r="AW46" s="773"/>
      <c r="AX46" s="772"/>
    </row>
    <row r="47" spans="1:50" ht="19.5" customHeight="1" x14ac:dyDescent="0.4">
      <c r="A47" s="1133"/>
      <c r="B47" s="1034"/>
      <c r="C47" s="229"/>
      <c r="D47" s="795"/>
      <c r="E47" s="795"/>
      <c r="F47" s="795"/>
      <c r="G47" s="795"/>
      <c r="H47" s="795"/>
      <c r="I47" s="230"/>
      <c r="J47" s="270"/>
      <c r="K47" s="815" t="s">
        <v>426</v>
      </c>
      <c r="L47" s="816"/>
      <c r="M47" s="1045" t="str">
        <f>IF(M43=0,"",M45/M43*100)</f>
        <v/>
      </c>
      <c r="N47" s="1046"/>
      <c r="O47" s="218" t="s">
        <v>414</v>
      </c>
      <c r="P47" s="270"/>
      <c r="Q47" s="271"/>
      <c r="R47" s="199"/>
      <c r="S47" s="829"/>
      <c r="T47" s="274"/>
      <c r="U47" s="795"/>
      <c r="V47" s="795"/>
      <c r="W47" s="795"/>
      <c r="X47" s="795"/>
      <c r="Y47" s="795"/>
      <c r="Z47" s="275"/>
      <c r="AA47" s="270"/>
      <c r="AB47" s="815" t="s">
        <v>426</v>
      </c>
      <c r="AC47" s="816"/>
      <c r="AD47" s="802" t="str">
        <f>IF(AD43=0,"",AD45/AD43*100)</f>
        <v/>
      </c>
      <c r="AE47" s="803"/>
      <c r="AF47" s="218" t="s">
        <v>414</v>
      </c>
      <c r="AG47" s="270"/>
      <c r="AH47" s="271"/>
      <c r="AI47" s="204"/>
      <c r="AJ47" s="811"/>
      <c r="AK47" s="270"/>
      <c r="AL47" s="815" t="s">
        <v>426</v>
      </c>
      <c r="AM47" s="816"/>
      <c r="AN47" s="802" t="e">
        <f>AN45/AN43*100</f>
        <v>#DIV/0!</v>
      </c>
      <c r="AO47" s="803"/>
      <c r="AP47" s="218" t="s">
        <v>270</v>
      </c>
      <c r="AQ47" s="270"/>
      <c r="AR47" s="271"/>
      <c r="AS47" s="204"/>
      <c r="AT47" s="1079"/>
      <c r="AU47" s="1079"/>
      <c r="AV47" s="1079"/>
      <c r="AW47" s="773"/>
      <c r="AX47" s="772"/>
    </row>
    <row r="48" spans="1:50" ht="19.5" customHeight="1" x14ac:dyDescent="0.4">
      <c r="A48" s="1133"/>
      <c r="B48" s="1034"/>
      <c r="C48" s="229"/>
      <c r="D48" s="794" t="s">
        <v>175</v>
      </c>
      <c r="E48" s="795"/>
      <c r="F48" s="795"/>
      <c r="G48" s="795"/>
      <c r="H48" s="795"/>
      <c r="I48" s="230"/>
      <c r="J48" s="270"/>
      <c r="K48" s="270"/>
      <c r="L48" s="270"/>
      <c r="M48" s="270"/>
      <c r="N48" s="278" t="s">
        <v>431</v>
      </c>
      <c r="O48" s="270"/>
      <c r="P48" s="270"/>
      <c r="Q48" s="271"/>
      <c r="R48" s="199"/>
      <c r="S48" s="829"/>
      <c r="T48" s="274"/>
      <c r="U48" s="794" t="s">
        <v>175</v>
      </c>
      <c r="V48" s="795"/>
      <c r="W48" s="795"/>
      <c r="X48" s="795"/>
      <c r="Y48" s="795"/>
      <c r="Z48" s="275"/>
      <c r="AA48" s="270"/>
      <c r="AB48" s="270"/>
      <c r="AC48" s="270"/>
      <c r="AD48" s="270"/>
      <c r="AE48" s="278" t="s">
        <v>431</v>
      </c>
      <c r="AF48" s="270"/>
      <c r="AG48" s="270"/>
      <c r="AH48" s="271"/>
      <c r="AI48" s="204"/>
      <c r="AJ48" s="811"/>
      <c r="AK48" s="270"/>
      <c r="AL48" s="270"/>
      <c r="AM48" s="270"/>
      <c r="AN48" s="270"/>
      <c r="AO48" s="278" t="s">
        <v>415</v>
      </c>
      <c r="AP48" s="270"/>
      <c r="AQ48" s="270"/>
      <c r="AR48" s="271"/>
      <c r="AS48" s="204"/>
      <c r="AT48" s="1079"/>
      <c r="AU48" s="1079"/>
      <c r="AV48" s="1079"/>
      <c r="AW48" s="773"/>
      <c r="AX48" s="772"/>
    </row>
    <row r="49" spans="1:50" ht="19.5" customHeight="1" x14ac:dyDescent="0.3">
      <c r="A49" s="1133"/>
      <c r="B49" s="1034"/>
      <c r="C49" s="229"/>
      <c r="D49" s="795"/>
      <c r="E49" s="795"/>
      <c r="F49" s="795"/>
      <c r="G49" s="795"/>
      <c r="H49" s="795"/>
      <c r="I49" s="230"/>
      <c r="J49" s="239" t="s">
        <v>88</v>
      </c>
      <c r="K49" s="240"/>
      <c r="L49" s="241"/>
      <c r="M49" s="242"/>
      <c r="N49" s="240"/>
      <c r="O49" s="243"/>
      <c r="P49" s="270"/>
      <c r="Q49" s="244" t="str">
        <f>IF(ISNUMBER(Q50),"","点数が入力されていません")</f>
        <v/>
      </c>
      <c r="R49" s="199"/>
      <c r="S49" s="829"/>
      <c r="T49" s="274"/>
      <c r="U49" s="795"/>
      <c r="V49" s="795"/>
      <c r="W49" s="795"/>
      <c r="X49" s="795"/>
      <c r="Y49" s="795"/>
      <c r="Z49" s="275"/>
      <c r="AA49" s="239" t="s">
        <v>88</v>
      </c>
      <c r="AB49" s="240"/>
      <c r="AC49" s="241"/>
      <c r="AD49" s="242"/>
      <c r="AE49" s="240"/>
      <c r="AF49" s="243"/>
      <c r="AG49" s="270"/>
      <c r="AH49" s="244" t="str">
        <f>IF(ISNUMBER(AH50),"","点数が入力されていません")</f>
        <v/>
      </c>
      <c r="AI49" s="204"/>
      <c r="AJ49" s="811"/>
      <c r="AK49" s="240" t="s">
        <v>88</v>
      </c>
      <c r="AL49" s="240"/>
      <c r="AM49" s="241"/>
      <c r="AN49" s="242"/>
      <c r="AO49" s="240"/>
      <c r="AP49" s="243"/>
      <c r="AQ49" s="270"/>
      <c r="AR49" s="244" t="str">
        <f>IF(ISNUMBER(AR50),"","点数が入力されていません")</f>
        <v/>
      </c>
      <c r="AS49" s="204"/>
      <c r="AT49" s="1079"/>
      <c r="AU49" s="1079"/>
      <c r="AV49" s="1079"/>
      <c r="AW49" s="773"/>
      <c r="AX49" s="772"/>
    </row>
    <row r="50" spans="1:50" ht="39" customHeight="1" x14ac:dyDescent="0.25">
      <c r="A50" s="1133"/>
      <c r="B50" s="1034"/>
      <c r="C50" s="229"/>
      <c r="D50" s="229"/>
      <c r="E50" s="229"/>
      <c r="F50" s="229"/>
      <c r="G50" s="229"/>
      <c r="H50" s="229"/>
      <c r="I50" s="230"/>
      <c r="J50" s="239"/>
      <c r="K50" s="790"/>
      <c r="L50" s="791"/>
      <c r="M50" s="791"/>
      <c r="N50" s="791"/>
      <c r="O50" s="245"/>
      <c r="P50" s="246" t="s">
        <v>598</v>
      </c>
      <c r="Q50" s="698">
        <v>20</v>
      </c>
      <c r="R50" s="199"/>
      <c r="S50" s="829"/>
      <c r="T50" s="274"/>
      <c r="U50" s="274"/>
      <c r="V50" s="274"/>
      <c r="W50" s="274"/>
      <c r="X50" s="274"/>
      <c r="Y50" s="274"/>
      <c r="Z50" s="275"/>
      <c r="AA50" s="239"/>
      <c r="AB50" s="790"/>
      <c r="AC50" s="791"/>
      <c r="AD50" s="791"/>
      <c r="AE50" s="791"/>
      <c r="AF50" s="245"/>
      <c r="AG50" s="246" t="s">
        <v>598</v>
      </c>
      <c r="AH50" s="698">
        <v>20</v>
      </c>
      <c r="AI50" s="204"/>
      <c r="AJ50" s="811"/>
      <c r="AK50" s="240"/>
      <c r="AL50" s="790"/>
      <c r="AM50" s="790"/>
      <c r="AN50" s="790"/>
      <c r="AO50" s="790"/>
      <c r="AP50" s="790"/>
      <c r="AQ50" s="270"/>
      <c r="AR50" s="698">
        <v>20</v>
      </c>
      <c r="AS50" s="204"/>
      <c r="AT50" s="1079"/>
      <c r="AU50" s="1079"/>
      <c r="AV50" s="1079"/>
      <c r="AW50" s="773"/>
      <c r="AX50" s="772"/>
    </row>
    <row r="51" spans="1:50" ht="16.5" customHeight="1" x14ac:dyDescent="0.15">
      <c r="A51" s="1133"/>
      <c r="B51" s="1035"/>
      <c r="C51" s="248"/>
      <c r="D51" s="248"/>
      <c r="E51" s="248"/>
      <c r="F51" s="248"/>
      <c r="G51" s="248"/>
      <c r="H51" s="248"/>
      <c r="I51" s="249"/>
      <c r="J51" s="279"/>
      <c r="K51" s="279"/>
      <c r="L51" s="279"/>
      <c r="M51" s="279"/>
      <c r="N51" s="279"/>
      <c r="O51" s="279"/>
      <c r="P51" s="279"/>
      <c r="Q51" s="251" t="s">
        <v>1</v>
      </c>
      <c r="R51" s="252"/>
      <c r="S51" s="830"/>
      <c r="T51" s="280"/>
      <c r="U51" s="280"/>
      <c r="V51" s="280"/>
      <c r="W51" s="280"/>
      <c r="X51" s="280"/>
      <c r="Y51" s="280"/>
      <c r="Z51" s="281"/>
      <c r="AA51" s="279"/>
      <c r="AB51" s="279"/>
      <c r="AC51" s="279"/>
      <c r="AD51" s="279"/>
      <c r="AE51" s="279"/>
      <c r="AF51" s="279"/>
      <c r="AG51" s="279"/>
      <c r="AH51" s="251" t="s">
        <v>1</v>
      </c>
      <c r="AI51" s="255"/>
      <c r="AJ51" s="812"/>
      <c r="AK51" s="279"/>
      <c r="AL51" s="279"/>
      <c r="AM51" s="279"/>
      <c r="AN51" s="279"/>
      <c r="AO51" s="279"/>
      <c r="AP51" s="279"/>
      <c r="AQ51" s="279"/>
      <c r="AR51" s="251" t="s">
        <v>1</v>
      </c>
      <c r="AS51" s="255"/>
      <c r="AT51" s="1080"/>
      <c r="AU51" s="1080"/>
      <c r="AV51" s="1080"/>
      <c r="AW51" s="282"/>
      <c r="AX51" s="283"/>
    </row>
    <row r="52" spans="1:50" ht="29.25" customHeight="1" x14ac:dyDescent="0.4">
      <c r="A52" s="1133"/>
      <c r="B52" s="1025" t="s">
        <v>65</v>
      </c>
      <c r="C52" s="1051" t="s">
        <v>21</v>
      </c>
      <c r="D52" s="1058"/>
      <c r="E52" s="1058"/>
      <c r="F52" s="1058"/>
      <c r="G52" s="1058"/>
      <c r="H52" s="1058"/>
      <c r="I52" s="1059"/>
      <c r="J52" s="284"/>
      <c r="K52" s="259"/>
      <c r="L52" s="259"/>
      <c r="M52" s="259"/>
      <c r="N52" s="259"/>
      <c r="O52" s="259"/>
      <c r="P52" s="259"/>
      <c r="Q52" s="260"/>
      <c r="R52" s="285"/>
      <c r="S52" s="909" t="s">
        <v>65</v>
      </c>
      <c r="T52" s="882" t="s">
        <v>21</v>
      </c>
      <c r="U52" s="1135"/>
      <c r="V52" s="1135"/>
      <c r="W52" s="1135"/>
      <c r="X52" s="1135"/>
      <c r="Y52" s="1135"/>
      <c r="Z52" s="1136"/>
      <c r="AA52" s="712" t="s">
        <v>2</v>
      </c>
      <c r="AB52" s="200" t="s">
        <v>184</v>
      </c>
      <c r="AC52" s="201"/>
      <c r="AD52" s="261"/>
      <c r="AE52" s="261"/>
      <c r="AF52" s="261"/>
      <c r="AG52" s="261"/>
      <c r="AH52" s="262"/>
      <c r="AI52" s="286"/>
      <c r="AJ52" s="807" t="s">
        <v>280</v>
      </c>
      <c r="AK52" s="712" t="s">
        <v>3</v>
      </c>
      <c r="AL52" s="200" t="s">
        <v>184</v>
      </c>
      <c r="AM52" s="201"/>
      <c r="AN52" s="720" t="s">
        <v>2</v>
      </c>
      <c r="AO52" s="287" t="s">
        <v>210</v>
      </c>
      <c r="AP52" s="261"/>
      <c r="AQ52" s="261"/>
      <c r="AR52" s="262"/>
      <c r="AS52" s="288"/>
      <c r="AT52" s="265"/>
      <c r="AU52" s="265"/>
      <c r="AV52" s="266"/>
      <c r="AW52" s="267"/>
      <c r="AX52" s="268"/>
    </row>
    <row r="53" spans="1:50" ht="29.25" customHeight="1" x14ac:dyDescent="0.4">
      <c r="A53" s="1133"/>
      <c r="B53" s="959"/>
      <c r="C53" s="952"/>
      <c r="D53" s="952"/>
      <c r="E53" s="952"/>
      <c r="F53" s="952"/>
      <c r="G53" s="952"/>
      <c r="H53" s="952"/>
      <c r="I53" s="953"/>
      <c r="J53" s="699" t="s">
        <v>3</v>
      </c>
      <c r="K53" s="71" t="str">
        <f>IF(K13="銀の認定【新規】","取組無し、または添付資料無し（初回のみ　※添付資料ない場合は採点対象外）","取組無し")</f>
        <v>取組無し</v>
      </c>
      <c r="L53" s="214"/>
      <c r="M53" s="214"/>
      <c r="N53" s="290"/>
      <c r="O53" s="290"/>
      <c r="P53" s="290"/>
      <c r="Q53" s="291"/>
      <c r="R53" s="292"/>
      <c r="S53" s="857"/>
      <c r="T53" s="926"/>
      <c r="U53" s="926"/>
      <c r="V53" s="926"/>
      <c r="W53" s="926"/>
      <c r="X53" s="926"/>
      <c r="Y53" s="926"/>
      <c r="Z53" s="927"/>
      <c r="AA53" s="699" t="s">
        <v>3</v>
      </c>
      <c r="AB53" s="71" t="str">
        <f>IF(K13="銀の認定【新規】","取組無し、または添付資料無し（初回のみ　※添付資料ない場合は採点対象外）","取組無し")</f>
        <v>取組無し</v>
      </c>
      <c r="AC53" s="214"/>
      <c r="AD53" s="214"/>
      <c r="AE53" s="290"/>
      <c r="AF53" s="290"/>
      <c r="AG53" s="290"/>
      <c r="AH53" s="291"/>
      <c r="AI53" s="293"/>
      <c r="AJ53" s="808"/>
      <c r="AK53" s="701" t="s">
        <v>3</v>
      </c>
      <c r="AL53" s="71" t="str">
        <f>IF(K13="銀の認定【新規】","取組無し、または添付資料無し（初回のみ　※添付資料ない場合は採点対象外）","取組無し")</f>
        <v>取組無し</v>
      </c>
      <c r="AM53" s="214"/>
      <c r="AN53" s="214"/>
      <c r="AO53" s="290"/>
      <c r="AP53" s="290"/>
      <c r="AQ53" s="290"/>
      <c r="AR53" s="291"/>
      <c r="AS53" s="293"/>
      <c r="AT53" s="866">
        <f>Q71</f>
        <v>5</v>
      </c>
      <c r="AU53" s="866">
        <f>AH71</f>
        <v>5</v>
      </c>
      <c r="AV53" s="866">
        <f>AR71</f>
        <v>5</v>
      </c>
      <c r="AW53" s="785" t="s">
        <v>411</v>
      </c>
      <c r="AX53" s="786"/>
    </row>
    <row r="54" spans="1:50" ht="19.5" customHeight="1" x14ac:dyDescent="0.4">
      <c r="A54" s="1133"/>
      <c r="B54" s="959"/>
      <c r="C54" s="952"/>
      <c r="D54" s="952"/>
      <c r="E54" s="952"/>
      <c r="F54" s="952"/>
      <c r="G54" s="952"/>
      <c r="H54" s="952"/>
      <c r="I54" s="953"/>
      <c r="J54" s="817" t="s">
        <v>86</v>
      </c>
      <c r="K54" s="804"/>
      <c r="L54" s="804"/>
      <c r="M54" s="217"/>
      <c r="N54" s="295"/>
      <c r="O54" s="296"/>
      <c r="P54" s="296"/>
      <c r="Q54" s="297"/>
      <c r="R54" s="298"/>
      <c r="S54" s="857"/>
      <c r="T54" s="926"/>
      <c r="U54" s="926"/>
      <c r="V54" s="926"/>
      <c r="W54" s="926"/>
      <c r="X54" s="926"/>
      <c r="Y54" s="926"/>
      <c r="Z54" s="927"/>
      <c r="AA54" s="817" t="s">
        <v>86</v>
      </c>
      <c r="AB54" s="804"/>
      <c r="AC54" s="804"/>
      <c r="AD54" s="217"/>
      <c r="AE54" s="295"/>
      <c r="AF54" s="296"/>
      <c r="AG54" s="296"/>
      <c r="AH54" s="297"/>
      <c r="AI54" s="299"/>
      <c r="AJ54" s="808"/>
      <c r="AK54" s="804" t="s">
        <v>86</v>
      </c>
      <c r="AL54" s="804"/>
      <c r="AM54" s="804"/>
      <c r="AN54" s="217"/>
      <c r="AO54" s="295"/>
      <c r="AP54" s="296"/>
      <c r="AQ54" s="296"/>
      <c r="AR54" s="297"/>
      <c r="AS54" s="299"/>
      <c r="AT54" s="866"/>
      <c r="AU54" s="866"/>
      <c r="AV54" s="866"/>
      <c r="AW54" s="778"/>
      <c r="AX54" s="779"/>
    </row>
    <row r="55" spans="1:50" ht="19.5" customHeight="1" x14ac:dyDescent="0.4">
      <c r="A55" s="1133"/>
      <c r="B55" s="959"/>
      <c r="C55" s="952"/>
      <c r="D55" s="952"/>
      <c r="E55" s="952"/>
      <c r="F55" s="952"/>
      <c r="G55" s="952"/>
      <c r="H55" s="952"/>
      <c r="I55" s="953"/>
      <c r="J55" s="700" t="s">
        <v>2</v>
      </c>
      <c r="K55" s="217" t="s">
        <v>223</v>
      </c>
      <c r="L55" s="217"/>
      <c r="M55" s="217"/>
      <c r="N55" s="295"/>
      <c r="O55" s="296"/>
      <c r="P55" s="296"/>
      <c r="Q55" s="297"/>
      <c r="R55" s="300">
        <f>IF(J55="☑",11,0)</f>
        <v>11</v>
      </c>
      <c r="S55" s="857"/>
      <c r="T55" s="926"/>
      <c r="U55" s="926"/>
      <c r="V55" s="926"/>
      <c r="W55" s="926"/>
      <c r="X55" s="926"/>
      <c r="Y55" s="926"/>
      <c r="Z55" s="927"/>
      <c r="AA55" s="700" t="s">
        <v>3</v>
      </c>
      <c r="AB55" s="217" t="s">
        <v>139</v>
      </c>
      <c r="AC55" s="217"/>
      <c r="AD55" s="217"/>
      <c r="AE55" s="295"/>
      <c r="AF55" s="296"/>
      <c r="AG55" s="296"/>
      <c r="AH55" s="297"/>
      <c r="AI55" s="300">
        <f>IF(AA55="☑",11,0)</f>
        <v>0</v>
      </c>
      <c r="AJ55" s="808"/>
      <c r="AK55" s="721" t="s">
        <v>3</v>
      </c>
      <c r="AL55" s="217" t="s">
        <v>139</v>
      </c>
      <c r="AM55" s="217"/>
      <c r="AN55" s="217"/>
      <c r="AO55" s="295"/>
      <c r="AP55" s="296"/>
      <c r="AQ55" s="296"/>
      <c r="AR55" s="297"/>
      <c r="AS55" s="300">
        <f>IF(AK55="☑",11,0)</f>
        <v>0</v>
      </c>
      <c r="AT55" s="866"/>
      <c r="AU55" s="866"/>
      <c r="AV55" s="866"/>
      <c r="AW55" s="780"/>
      <c r="AX55" s="781"/>
    </row>
    <row r="56" spans="1:50" ht="19.5" customHeight="1" x14ac:dyDescent="0.4">
      <c r="A56" s="1133"/>
      <c r="B56" s="959"/>
      <c r="C56" s="952"/>
      <c r="D56" s="952"/>
      <c r="E56" s="952"/>
      <c r="F56" s="952"/>
      <c r="G56" s="952"/>
      <c r="H56" s="952"/>
      <c r="I56" s="953"/>
      <c r="J56" s="700" t="s">
        <v>2</v>
      </c>
      <c r="K56" s="217" t="s">
        <v>599</v>
      </c>
      <c r="L56" s="217"/>
      <c r="M56" s="217"/>
      <c r="N56" s="295"/>
      <c r="O56" s="296"/>
      <c r="P56" s="296"/>
      <c r="Q56" s="297"/>
      <c r="R56" s="300">
        <f>IF(J56="☑",11,0)</f>
        <v>11</v>
      </c>
      <c r="S56" s="857"/>
      <c r="T56" s="926"/>
      <c r="U56" s="926"/>
      <c r="V56" s="926"/>
      <c r="W56" s="926"/>
      <c r="X56" s="926"/>
      <c r="Y56" s="926"/>
      <c r="Z56" s="927"/>
      <c r="AA56" s="700" t="s">
        <v>3</v>
      </c>
      <c r="AB56" s="217" t="s">
        <v>599</v>
      </c>
      <c r="AC56" s="217"/>
      <c r="AD56" s="217"/>
      <c r="AE56" s="295"/>
      <c r="AF56" s="296"/>
      <c r="AG56" s="296"/>
      <c r="AH56" s="297"/>
      <c r="AI56" s="300">
        <f>IF(AA56="☑",11,0)</f>
        <v>0</v>
      </c>
      <c r="AJ56" s="808"/>
      <c r="AK56" s="721" t="s">
        <v>3</v>
      </c>
      <c r="AL56" s="217" t="s">
        <v>599</v>
      </c>
      <c r="AM56" s="217"/>
      <c r="AN56" s="217"/>
      <c r="AO56" s="295"/>
      <c r="AP56" s="296"/>
      <c r="AQ56" s="296"/>
      <c r="AR56" s="297"/>
      <c r="AS56" s="300">
        <f>IF(AK56="☑",11,0)</f>
        <v>0</v>
      </c>
      <c r="AT56" s="866"/>
      <c r="AU56" s="866"/>
      <c r="AV56" s="866"/>
      <c r="AW56" s="780"/>
      <c r="AX56" s="781"/>
    </row>
    <row r="57" spans="1:50" ht="19.5" customHeight="1" x14ac:dyDescent="0.4">
      <c r="A57" s="1133"/>
      <c r="B57" s="959"/>
      <c r="C57" s="952"/>
      <c r="D57" s="952"/>
      <c r="E57" s="952"/>
      <c r="F57" s="952"/>
      <c r="G57" s="952"/>
      <c r="H57" s="952"/>
      <c r="I57" s="953"/>
      <c r="J57" s="289"/>
      <c r="K57" s="302" t="s">
        <v>124</v>
      </c>
      <c r="L57" s="217"/>
      <c r="M57" s="217"/>
      <c r="N57" s="295"/>
      <c r="O57" s="296"/>
      <c r="P57" s="296"/>
      <c r="Q57" s="297"/>
      <c r="R57" s="300"/>
      <c r="S57" s="857"/>
      <c r="T57" s="926"/>
      <c r="U57" s="926"/>
      <c r="V57" s="926"/>
      <c r="W57" s="926"/>
      <c r="X57" s="926"/>
      <c r="Y57" s="926"/>
      <c r="Z57" s="927"/>
      <c r="AA57" s="289"/>
      <c r="AB57" s="302" t="s">
        <v>124</v>
      </c>
      <c r="AC57" s="217"/>
      <c r="AD57" s="217"/>
      <c r="AE57" s="295"/>
      <c r="AF57" s="296"/>
      <c r="AG57" s="296"/>
      <c r="AH57" s="297"/>
      <c r="AI57" s="300"/>
      <c r="AJ57" s="808"/>
      <c r="AK57" s="294"/>
      <c r="AL57" s="302" t="s">
        <v>124</v>
      </c>
      <c r="AM57" s="217"/>
      <c r="AN57" s="217"/>
      <c r="AO57" s="295"/>
      <c r="AP57" s="296"/>
      <c r="AQ57" s="296"/>
      <c r="AR57" s="297"/>
      <c r="AS57" s="300"/>
      <c r="AT57" s="866"/>
      <c r="AU57" s="866"/>
      <c r="AV57" s="866"/>
      <c r="AW57" s="780"/>
      <c r="AX57" s="781"/>
    </row>
    <row r="58" spans="1:50" ht="19.5" customHeight="1" x14ac:dyDescent="0.4">
      <c r="A58" s="1133"/>
      <c r="B58" s="959"/>
      <c r="C58" s="303"/>
      <c r="D58" s="303"/>
      <c r="E58" s="303"/>
      <c r="F58" s="303"/>
      <c r="G58" s="303"/>
      <c r="H58" s="303"/>
      <c r="I58" s="304"/>
      <c r="J58" s="289"/>
      <c r="K58" s="701" t="s">
        <v>3</v>
      </c>
      <c r="L58" s="305" t="s">
        <v>161</v>
      </c>
      <c r="M58" s="217"/>
      <c r="N58" s="295"/>
      <c r="O58" s="296"/>
      <c r="P58" s="296"/>
      <c r="Q58" s="297"/>
      <c r="R58" s="298"/>
      <c r="S58" s="857"/>
      <c r="T58" s="306"/>
      <c r="U58" s="306"/>
      <c r="V58" s="306"/>
      <c r="W58" s="306"/>
      <c r="X58" s="306"/>
      <c r="Y58" s="306"/>
      <c r="Z58" s="307"/>
      <c r="AA58" s="289"/>
      <c r="AB58" s="701" t="s">
        <v>3</v>
      </c>
      <c r="AC58" s="305" t="s">
        <v>161</v>
      </c>
      <c r="AD58" s="217"/>
      <c r="AE58" s="295"/>
      <c r="AF58" s="296"/>
      <c r="AG58" s="296"/>
      <c r="AH58" s="297"/>
      <c r="AI58" s="298"/>
      <c r="AJ58" s="808"/>
      <c r="AK58" s="294"/>
      <c r="AL58" s="701" t="s">
        <v>3</v>
      </c>
      <c r="AM58" s="305" t="s">
        <v>161</v>
      </c>
      <c r="AN58" s="217"/>
      <c r="AO58" s="295"/>
      <c r="AP58" s="296"/>
      <c r="AQ58" s="296"/>
      <c r="AR58" s="297"/>
      <c r="AS58" s="298"/>
      <c r="AT58" s="866"/>
      <c r="AU58" s="866"/>
      <c r="AV58" s="866"/>
      <c r="AW58" s="223"/>
      <c r="AX58" s="224"/>
    </row>
    <row r="59" spans="1:50" ht="19.5" customHeight="1" x14ac:dyDescent="0.4">
      <c r="A59" s="1133"/>
      <c r="B59" s="959"/>
      <c r="C59" s="303"/>
      <c r="D59" s="792" t="s">
        <v>176</v>
      </c>
      <c r="E59" s="793"/>
      <c r="F59" s="793"/>
      <c r="G59" s="793"/>
      <c r="H59" s="793"/>
      <c r="I59" s="304"/>
      <c r="J59" s="289"/>
      <c r="K59" s="701" t="s">
        <v>3</v>
      </c>
      <c r="L59" s="308" t="s">
        <v>119</v>
      </c>
      <c r="M59" s="309"/>
      <c r="N59" s="240"/>
      <c r="O59" s="66"/>
      <c r="P59" s="66"/>
      <c r="Q59" s="310"/>
      <c r="R59" s="311"/>
      <c r="S59" s="857"/>
      <c r="T59" s="306"/>
      <c r="U59" s="792" t="s">
        <v>176</v>
      </c>
      <c r="V59" s="793"/>
      <c r="W59" s="793"/>
      <c r="X59" s="793"/>
      <c r="Y59" s="793"/>
      <c r="Z59" s="307"/>
      <c r="AA59" s="289"/>
      <c r="AB59" s="701" t="s">
        <v>3</v>
      </c>
      <c r="AC59" s="308" t="s">
        <v>119</v>
      </c>
      <c r="AD59" s="309"/>
      <c r="AE59" s="240"/>
      <c r="AF59" s="66"/>
      <c r="AG59" s="66"/>
      <c r="AH59" s="310"/>
      <c r="AI59" s="311"/>
      <c r="AJ59" s="808"/>
      <c r="AK59" s="294"/>
      <c r="AL59" s="701" t="s">
        <v>3</v>
      </c>
      <c r="AM59" s="308" t="s">
        <v>119</v>
      </c>
      <c r="AN59" s="309"/>
      <c r="AO59" s="240"/>
      <c r="AP59" s="66"/>
      <c r="AQ59" s="66"/>
      <c r="AR59" s="310"/>
      <c r="AS59" s="311"/>
      <c r="AT59" s="866"/>
      <c r="AU59" s="866"/>
      <c r="AV59" s="866"/>
      <c r="AW59" s="776"/>
      <c r="AX59" s="775"/>
    </row>
    <row r="60" spans="1:50" ht="19.5" customHeight="1" x14ac:dyDescent="0.2">
      <c r="A60" s="1133"/>
      <c r="B60" s="959"/>
      <c r="C60" s="315"/>
      <c r="D60" s="793"/>
      <c r="E60" s="793"/>
      <c r="F60" s="793"/>
      <c r="G60" s="793"/>
      <c r="H60" s="793"/>
      <c r="I60" s="316"/>
      <c r="J60" s="289"/>
      <c r="K60" s="701" t="s">
        <v>3</v>
      </c>
      <c r="L60" s="317" t="s">
        <v>99</v>
      </c>
      <c r="M60" s="318"/>
      <c r="N60" s="240"/>
      <c r="O60" s="66"/>
      <c r="P60" s="66"/>
      <c r="Q60" s="319"/>
      <c r="R60" s="320"/>
      <c r="S60" s="857"/>
      <c r="T60" s="321"/>
      <c r="U60" s="793"/>
      <c r="V60" s="793"/>
      <c r="W60" s="793"/>
      <c r="X60" s="793"/>
      <c r="Y60" s="793"/>
      <c r="Z60" s="322"/>
      <c r="AA60" s="289"/>
      <c r="AB60" s="701" t="s">
        <v>3</v>
      </c>
      <c r="AC60" s="317" t="s">
        <v>99</v>
      </c>
      <c r="AD60" s="318"/>
      <c r="AE60" s="240"/>
      <c r="AF60" s="66"/>
      <c r="AG60" s="66"/>
      <c r="AH60" s="319"/>
      <c r="AI60" s="320"/>
      <c r="AJ60" s="808"/>
      <c r="AK60" s="294"/>
      <c r="AL60" s="701" t="s">
        <v>3</v>
      </c>
      <c r="AM60" s="317" t="s">
        <v>99</v>
      </c>
      <c r="AN60" s="318"/>
      <c r="AO60" s="240"/>
      <c r="AP60" s="66"/>
      <c r="AQ60" s="66"/>
      <c r="AR60" s="319"/>
      <c r="AS60" s="320"/>
      <c r="AT60" s="866"/>
      <c r="AU60" s="866"/>
      <c r="AV60" s="866"/>
      <c r="AW60" s="776"/>
      <c r="AX60" s="775"/>
    </row>
    <row r="61" spans="1:50" ht="19.5" customHeight="1" x14ac:dyDescent="0.2">
      <c r="A61" s="1133"/>
      <c r="B61" s="959"/>
      <c r="C61" s="315"/>
      <c r="D61" s="794" t="s">
        <v>174</v>
      </c>
      <c r="E61" s="795"/>
      <c r="F61" s="795"/>
      <c r="G61" s="795"/>
      <c r="H61" s="795"/>
      <c r="I61" s="316"/>
      <c r="J61" s="289"/>
      <c r="K61" s="701" t="s">
        <v>3</v>
      </c>
      <c r="L61" s="317" t="s">
        <v>140</v>
      </c>
      <c r="M61" s="318"/>
      <c r="N61" s="240"/>
      <c r="O61" s="66"/>
      <c r="P61" s="66"/>
      <c r="Q61" s="319"/>
      <c r="R61" s="320"/>
      <c r="S61" s="857"/>
      <c r="T61" s="321"/>
      <c r="U61" s="794" t="s">
        <v>174</v>
      </c>
      <c r="V61" s="795"/>
      <c r="W61" s="795"/>
      <c r="X61" s="795"/>
      <c r="Y61" s="795"/>
      <c r="Z61" s="322"/>
      <c r="AA61" s="289"/>
      <c r="AB61" s="701" t="s">
        <v>3</v>
      </c>
      <c r="AC61" s="317" t="s">
        <v>140</v>
      </c>
      <c r="AD61" s="318"/>
      <c r="AE61" s="240"/>
      <c r="AF61" s="66"/>
      <c r="AG61" s="66"/>
      <c r="AH61" s="319"/>
      <c r="AI61" s="320"/>
      <c r="AJ61" s="808"/>
      <c r="AK61" s="294"/>
      <c r="AL61" s="701" t="s">
        <v>3</v>
      </c>
      <c r="AM61" s="317" t="s">
        <v>140</v>
      </c>
      <c r="AN61" s="318"/>
      <c r="AO61" s="240"/>
      <c r="AP61" s="66"/>
      <c r="AQ61" s="66"/>
      <c r="AR61" s="319"/>
      <c r="AS61" s="320"/>
      <c r="AT61" s="866"/>
      <c r="AU61" s="866"/>
      <c r="AV61" s="866"/>
      <c r="AW61" s="776"/>
      <c r="AX61" s="775"/>
    </row>
    <row r="62" spans="1:50" ht="19.5" customHeight="1" x14ac:dyDescent="0.4">
      <c r="A62" s="1133"/>
      <c r="B62" s="959"/>
      <c r="C62" s="324"/>
      <c r="D62" s="795"/>
      <c r="E62" s="795"/>
      <c r="F62" s="795"/>
      <c r="G62" s="795"/>
      <c r="H62" s="795"/>
      <c r="I62" s="325"/>
      <c r="J62" s="289"/>
      <c r="K62" s="701" t="s">
        <v>3</v>
      </c>
      <c r="L62" s="317" t="s">
        <v>107</v>
      </c>
      <c r="M62" s="318"/>
      <c r="N62" s="854"/>
      <c r="O62" s="855"/>
      <c r="P62" s="66"/>
      <c r="Q62" s="319"/>
      <c r="R62" s="320"/>
      <c r="S62" s="857"/>
      <c r="T62" s="326"/>
      <c r="U62" s="795"/>
      <c r="V62" s="795"/>
      <c r="W62" s="795"/>
      <c r="X62" s="795"/>
      <c r="Y62" s="795"/>
      <c r="Z62" s="327"/>
      <c r="AA62" s="289"/>
      <c r="AB62" s="701" t="s">
        <v>3</v>
      </c>
      <c r="AC62" s="317" t="s">
        <v>107</v>
      </c>
      <c r="AD62" s="318"/>
      <c r="AE62" s="854"/>
      <c r="AF62" s="855"/>
      <c r="AG62" s="66"/>
      <c r="AH62" s="319"/>
      <c r="AI62" s="320"/>
      <c r="AJ62" s="808"/>
      <c r="AK62" s="294"/>
      <c r="AL62" s="701" t="s">
        <v>3</v>
      </c>
      <c r="AM62" s="317" t="s">
        <v>107</v>
      </c>
      <c r="AN62" s="318"/>
      <c r="AO62" s="854"/>
      <c r="AP62" s="855"/>
      <c r="AQ62" s="66"/>
      <c r="AR62" s="319"/>
      <c r="AS62" s="320"/>
      <c r="AT62" s="866"/>
      <c r="AU62" s="866"/>
      <c r="AV62" s="866"/>
      <c r="AW62" s="776"/>
      <c r="AX62" s="775"/>
    </row>
    <row r="63" spans="1:50" ht="19.5" customHeight="1" x14ac:dyDescent="0.4">
      <c r="A63" s="1133"/>
      <c r="B63" s="959"/>
      <c r="C63" s="324"/>
      <c r="D63" s="794" t="s">
        <v>175</v>
      </c>
      <c r="E63" s="795"/>
      <c r="F63" s="795"/>
      <c r="G63" s="795"/>
      <c r="H63" s="795"/>
      <c r="I63" s="325"/>
      <c r="J63" s="239" t="s">
        <v>82</v>
      </c>
      <c r="K63" s="240"/>
      <c r="L63" s="318"/>
      <c r="M63" s="318"/>
      <c r="N63" s="240"/>
      <c r="O63" s="66"/>
      <c r="P63" s="66"/>
      <c r="Q63" s="319"/>
      <c r="R63" s="320"/>
      <c r="S63" s="857"/>
      <c r="T63" s="326"/>
      <c r="U63" s="794" t="s">
        <v>175</v>
      </c>
      <c r="V63" s="795"/>
      <c r="W63" s="795"/>
      <c r="X63" s="795"/>
      <c r="Y63" s="795"/>
      <c r="Z63" s="327"/>
      <c r="AA63" s="239" t="s">
        <v>82</v>
      </c>
      <c r="AB63" s="240"/>
      <c r="AC63" s="318"/>
      <c r="AD63" s="318"/>
      <c r="AE63" s="240"/>
      <c r="AF63" s="66"/>
      <c r="AG63" s="66"/>
      <c r="AH63" s="319"/>
      <c r="AI63" s="320"/>
      <c r="AJ63" s="808"/>
      <c r="AK63" s="240" t="s">
        <v>82</v>
      </c>
      <c r="AL63" s="240"/>
      <c r="AM63" s="318"/>
      <c r="AN63" s="318"/>
      <c r="AO63" s="240"/>
      <c r="AP63" s="66"/>
      <c r="AQ63" s="66"/>
      <c r="AR63" s="319"/>
      <c r="AS63" s="320"/>
      <c r="AT63" s="866"/>
      <c r="AU63" s="866"/>
      <c r="AV63" s="866"/>
      <c r="AW63" s="776"/>
      <c r="AX63" s="775"/>
    </row>
    <row r="64" spans="1:50" ht="19.5" customHeight="1" x14ac:dyDescent="0.2">
      <c r="A64" s="1133"/>
      <c r="B64" s="959"/>
      <c r="C64" s="328"/>
      <c r="D64" s="795"/>
      <c r="E64" s="795"/>
      <c r="F64" s="795"/>
      <c r="G64" s="795"/>
      <c r="H64" s="795"/>
      <c r="I64" s="329" ph="1"/>
      <c r="J64" s="700" t="s">
        <v>2</v>
      </c>
      <c r="K64" s="330" t="s">
        <v>80</v>
      </c>
      <c r="L64" s="331"/>
      <c r="M64" s="331"/>
      <c r="N64" s="66"/>
      <c r="O64" s="332"/>
      <c r="P64" s="66"/>
      <c r="Q64" s="319"/>
      <c r="R64" s="333">
        <f>IF(R55=0,99,IF(AND(J64="☑",J65="☑"),99,IF(AND(J64="□",J65="□"),99,IF(J64="☑",1,2))))</f>
        <v>1</v>
      </c>
      <c r="S64" s="857"/>
      <c r="T64" s="334"/>
      <c r="U64" s="795"/>
      <c r="V64" s="795"/>
      <c r="W64" s="795"/>
      <c r="X64" s="795"/>
      <c r="Y64" s="795"/>
      <c r="Z64" s="232" ph="1"/>
      <c r="AA64" s="700" t="s">
        <v>3</v>
      </c>
      <c r="AB64" s="330" t="s">
        <v>80</v>
      </c>
      <c r="AC64" s="331"/>
      <c r="AD64" s="331"/>
      <c r="AE64" s="66"/>
      <c r="AF64" s="332"/>
      <c r="AG64" s="66"/>
      <c r="AH64" s="319"/>
      <c r="AI64" s="333">
        <f>IF(AI55=0,99,IF(AND(AA64="☑",AA65="☑"),99,IF(AND(AA64="□",AA65="□"),99,IF(AA64="☑",1,2))))</f>
        <v>99</v>
      </c>
      <c r="AJ64" s="808"/>
      <c r="AK64" s="721" t="s">
        <v>3</v>
      </c>
      <c r="AL64" s="330" t="s">
        <v>80</v>
      </c>
      <c r="AM64" s="331"/>
      <c r="AN64" s="331"/>
      <c r="AO64" s="66"/>
      <c r="AP64" s="332"/>
      <c r="AQ64" s="66"/>
      <c r="AR64" s="319"/>
      <c r="AS64" s="333">
        <f>IF(AS55=0,99,IF(AND(AK64="☑",AK65="☑"),99,IF(AND(AK64="□",AK65="□"),99,IF(AK64="☑",1,2))))</f>
        <v>99</v>
      </c>
      <c r="AT64" s="866"/>
      <c r="AU64" s="866"/>
      <c r="AV64" s="866"/>
      <c r="AW64" s="776"/>
      <c r="AX64" s="775"/>
    </row>
    <row r="65" spans="1:50" ht="19.5" customHeight="1" x14ac:dyDescent="0.4">
      <c r="A65" s="1133"/>
      <c r="B65" s="959"/>
      <c r="C65" s="335"/>
      <c r="D65" s="336"/>
      <c r="E65" s="337"/>
      <c r="F65" s="337"/>
      <c r="G65" s="337"/>
      <c r="H65" s="337"/>
      <c r="I65" s="338"/>
      <c r="J65" s="700" t="s">
        <v>3</v>
      </c>
      <c r="K65" s="317" t="s">
        <v>81</v>
      </c>
      <c r="L65" s="318"/>
      <c r="M65" s="318"/>
      <c r="N65" s="66"/>
      <c r="O65" s="66"/>
      <c r="P65" s="66"/>
      <c r="Q65" s="319"/>
      <c r="R65" s="333"/>
      <c r="S65" s="857"/>
      <c r="T65" s="339"/>
      <c r="U65" s="340"/>
      <c r="V65" s="341"/>
      <c r="W65" s="341"/>
      <c r="X65" s="341"/>
      <c r="Y65" s="341"/>
      <c r="Z65" s="342"/>
      <c r="AA65" s="700" t="s">
        <v>3</v>
      </c>
      <c r="AB65" s="317" t="s">
        <v>81</v>
      </c>
      <c r="AC65" s="318"/>
      <c r="AD65" s="318"/>
      <c r="AE65" s="66"/>
      <c r="AF65" s="66"/>
      <c r="AG65" s="66"/>
      <c r="AH65" s="319"/>
      <c r="AI65" s="333"/>
      <c r="AJ65" s="808"/>
      <c r="AK65" s="721" t="s">
        <v>3</v>
      </c>
      <c r="AL65" s="317" t="s">
        <v>81</v>
      </c>
      <c r="AM65" s="318"/>
      <c r="AN65" s="318"/>
      <c r="AO65" s="66"/>
      <c r="AP65" s="66"/>
      <c r="AQ65" s="66"/>
      <c r="AR65" s="319"/>
      <c r="AS65" s="333"/>
      <c r="AT65" s="866"/>
      <c r="AU65" s="866"/>
      <c r="AV65" s="866"/>
      <c r="AW65" s="776"/>
      <c r="AX65" s="775"/>
    </row>
    <row r="66" spans="1:50" ht="19.5" customHeight="1" x14ac:dyDescent="0.15">
      <c r="A66" s="1133"/>
      <c r="B66" s="959"/>
      <c r="C66" s="328"/>
      <c r="D66" s="337"/>
      <c r="E66" s="337"/>
      <c r="F66" s="337"/>
      <c r="G66" s="337"/>
      <c r="H66" s="337"/>
      <c r="I66" s="343"/>
      <c r="J66" s="239" t="s">
        <v>256</v>
      </c>
      <c r="K66" s="240"/>
      <c r="L66" s="318"/>
      <c r="M66" s="318"/>
      <c r="N66" s="66"/>
      <c r="O66" s="344" t="str">
        <f>IF(O67="","",IFERROR(IF(DATEDIF(O67,$K$14,"M")&lt;6,"レポート記入日から6ヵ月未満になっていませんか？",""),""))</f>
        <v/>
      </c>
      <c r="P66" s="345"/>
      <c r="Q66" s="319"/>
      <c r="R66" s="292"/>
      <c r="S66" s="857"/>
      <c r="T66" s="334"/>
      <c r="U66" s="341"/>
      <c r="V66" s="341"/>
      <c r="W66" s="341"/>
      <c r="X66" s="341"/>
      <c r="Y66" s="341"/>
      <c r="Z66" s="346"/>
      <c r="AA66" s="239" t="s">
        <v>256</v>
      </c>
      <c r="AB66" s="240"/>
      <c r="AC66" s="318"/>
      <c r="AD66" s="318"/>
      <c r="AE66" s="66"/>
      <c r="AF66" s="344" t="str">
        <f>IF(AF67="","",IFERROR(IF(DATEDIF(AF67,$K$14,"M")&lt;6,"レポート記入日から6ヵ月未満になっていませんか？",""),""))</f>
        <v/>
      </c>
      <c r="AG66" s="345"/>
      <c r="AH66" s="319"/>
      <c r="AI66" s="292"/>
      <c r="AJ66" s="808"/>
      <c r="AK66" s="240" t="s">
        <v>256</v>
      </c>
      <c r="AL66" s="240"/>
      <c r="AM66" s="318"/>
      <c r="AN66" s="318"/>
      <c r="AO66" s="66"/>
      <c r="AP66" s="344" t="str">
        <f>IF(AP67="","",IFERROR(IF(DATEDIF(AP67,$K$14,"M")&lt;6,"レポート記入日から6ヵ月未満になっていませんか？",""),""))</f>
        <v/>
      </c>
      <c r="AQ66" s="345"/>
      <c r="AR66" s="319"/>
      <c r="AS66" s="292"/>
      <c r="AT66" s="866"/>
      <c r="AU66" s="866"/>
      <c r="AV66" s="866"/>
      <c r="AW66" s="776"/>
      <c r="AX66" s="775"/>
    </row>
    <row r="67" spans="1:50" ht="19.5" customHeight="1" x14ac:dyDescent="0.4">
      <c r="A67" s="1133"/>
      <c r="B67" s="959"/>
      <c r="C67" s="347"/>
      <c r="D67" s="1027"/>
      <c r="E67" s="1028"/>
      <c r="F67" s="1028"/>
      <c r="G67" s="1028"/>
      <c r="H67" s="1028"/>
      <c r="I67" s="343"/>
      <c r="J67" s="700" t="s">
        <v>2</v>
      </c>
      <c r="K67" s="348" t="s">
        <v>85</v>
      </c>
      <c r="M67" s="242"/>
      <c r="N67" s="349" t="s">
        <v>87</v>
      </c>
      <c r="O67" s="704"/>
      <c r="P67" s="350"/>
      <c r="Q67" s="319"/>
      <c r="R67" s="333">
        <f>IF(R55=0,99,IF(AND(J67="☑",J68="☑",J69="☑"),99,IF(AND(J67="□",J68="□",J69="□"),99,IF(AND(J67="☑",J68="☑"),99,IF(AND(J67="☑",J69="☑"),99,IF(AND(J68="☑",J69="☑"),99,IF(J67="☑",1,IF(J68="☑",2,3))))))))</f>
        <v>1</v>
      </c>
      <c r="S67" s="857"/>
      <c r="T67" s="351"/>
      <c r="U67" s="916"/>
      <c r="V67" s="917"/>
      <c r="W67" s="917"/>
      <c r="X67" s="917"/>
      <c r="Y67" s="917"/>
      <c r="Z67" s="346"/>
      <c r="AA67" s="700" t="s">
        <v>3</v>
      </c>
      <c r="AB67" s="348" t="s">
        <v>85</v>
      </c>
      <c r="AC67" s="68"/>
      <c r="AD67" s="242"/>
      <c r="AE67" s="349" t="s">
        <v>87</v>
      </c>
      <c r="AF67" s="704"/>
      <c r="AG67" s="350"/>
      <c r="AH67" s="319"/>
      <c r="AI67" s="333">
        <f>IF(AI55=0,99,IF(AND(AA67="☑",AA68="☑",AA69="☑"),99,IF(AND(AA67="□",AA68="□",AA69="□"),99,IF(AND(AA67="☑",AA68="☑"),99,IF(AND(AA67="☑",AA69="☑"),99,IF(AND(AA68="☑",AA69="☑"),99,IF(AA67="☑",1,IF(AA68="☑",2,3))))))))</f>
        <v>99</v>
      </c>
      <c r="AJ67" s="808"/>
      <c r="AK67" s="721" t="s">
        <v>3</v>
      </c>
      <c r="AL67" s="348" t="s">
        <v>85</v>
      </c>
      <c r="AM67" s="68"/>
      <c r="AN67" s="242"/>
      <c r="AO67" s="349" t="s">
        <v>87</v>
      </c>
      <c r="AP67" s="704"/>
      <c r="AQ67" s="350"/>
      <c r="AR67" s="319"/>
      <c r="AS67" s="333">
        <f>IF(AS55=0,99,IF(AND(AK67="☑",AK68="☑",AK69="☑"),99,IF(AND(AK67="□",AK68="□",AK69="□"),99,IF(AND(AK67="☑",AK68="☑"),99,IF(AND(AK67="☑",AK69="☑"),99,IF(AND(AK68="☑",AK69="☑"),99,IF(AK67="☑",1,IF(AK68="☑",2,3))))))))</f>
        <v>99</v>
      </c>
      <c r="AT67" s="866"/>
      <c r="AU67" s="866"/>
      <c r="AV67" s="866"/>
      <c r="AW67" s="776"/>
      <c r="AX67" s="775"/>
    </row>
    <row r="68" spans="1:50" ht="19.5" customHeight="1" x14ac:dyDescent="0.25">
      <c r="A68" s="1133"/>
      <c r="B68" s="959"/>
      <c r="C68" s="352"/>
      <c r="D68" s="1028"/>
      <c r="E68" s="1028"/>
      <c r="F68" s="1028"/>
      <c r="G68" s="1028"/>
      <c r="H68" s="1028"/>
      <c r="I68" s="343"/>
      <c r="J68" s="700" t="s">
        <v>3</v>
      </c>
      <c r="K68" s="348" t="s">
        <v>83</v>
      </c>
      <c r="M68" s="242"/>
      <c r="N68" s="353" t="s">
        <v>183</v>
      </c>
      <c r="O68" s="240"/>
      <c r="P68" s="240"/>
      <c r="Q68" s="354"/>
      <c r="R68" s="311"/>
      <c r="S68" s="857"/>
      <c r="T68" s="355"/>
      <c r="U68" s="917"/>
      <c r="V68" s="917"/>
      <c r="W68" s="917"/>
      <c r="X68" s="917"/>
      <c r="Y68" s="917"/>
      <c r="Z68" s="346"/>
      <c r="AA68" s="700" t="s">
        <v>3</v>
      </c>
      <c r="AB68" s="348" t="s">
        <v>83</v>
      </c>
      <c r="AC68" s="68"/>
      <c r="AD68" s="242"/>
      <c r="AE68" s="353" t="s">
        <v>183</v>
      </c>
      <c r="AF68" s="240"/>
      <c r="AG68" s="240"/>
      <c r="AH68" s="354"/>
      <c r="AI68" s="311"/>
      <c r="AJ68" s="808"/>
      <c r="AK68" s="721" t="s">
        <v>3</v>
      </c>
      <c r="AL68" s="348" t="s">
        <v>83</v>
      </c>
      <c r="AM68" s="68"/>
      <c r="AN68" s="242"/>
      <c r="AO68" s="353" t="s">
        <v>183</v>
      </c>
      <c r="AP68" s="240"/>
      <c r="AQ68" s="240"/>
      <c r="AR68" s="354"/>
      <c r="AS68" s="311"/>
      <c r="AT68" s="866"/>
      <c r="AU68" s="866"/>
      <c r="AV68" s="866"/>
      <c r="AW68" s="776"/>
      <c r="AX68" s="775"/>
    </row>
    <row r="69" spans="1:50" ht="19.5" customHeight="1" x14ac:dyDescent="0.4">
      <c r="A69" s="1133"/>
      <c r="B69" s="959"/>
      <c r="C69" s="356"/>
      <c r="D69" s="343"/>
      <c r="E69" s="343"/>
      <c r="F69" s="343"/>
      <c r="G69" s="343"/>
      <c r="H69" s="343"/>
      <c r="I69" s="343"/>
      <c r="J69" s="700" t="s">
        <v>3</v>
      </c>
      <c r="K69" s="348" t="s">
        <v>22</v>
      </c>
      <c r="M69" s="242"/>
      <c r="N69" s="240"/>
      <c r="O69" s="243"/>
      <c r="P69" s="243"/>
      <c r="Q69" s="357"/>
      <c r="R69" s="320"/>
      <c r="S69" s="857"/>
      <c r="T69" s="358"/>
      <c r="U69" s="346"/>
      <c r="V69" s="346"/>
      <c r="W69" s="346"/>
      <c r="X69" s="346"/>
      <c r="Y69" s="346"/>
      <c r="Z69" s="346"/>
      <c r="AA69" s="700" t="s">
        <v>3</v>
      </c>
      <c r="AB69" s="348" t="s">
        <v>22</v>
      </c>
      <c r="AC69" s="68"/>
      <c r="AD69" s="242"/>
      <c r="AE69" s="240"/>
      <c r="AF69" s="243"/>
      <c r="AG69" s="243"/>
      <c r="AH69" s="357"/>
      <c r="AI69" s="320"/>
      <c r="AJ69" s="808"/>
      <c r="AK69" s="721" t="s">
        <v>3</v>
      </c>
      <c r="AL69" s="348" t="s">
        <v>22</v>
      </c>
      <c r="AM69" s="68"/>
      <c r="AN69" s="242"/>
      <c r="AO69" s="240"/>
      <c r="AP69" s="243"/>
      <c r="AQ69" s="243"/>
      <c r="AR69" s="357"/>
      <c r="AS69" s="320"/>
      <c r="AT69" s="866"/>
      <c r="AU69" s="866"/>
      <c r="AV69" s="866"/>
      <c r="AW69" s="223"/>
      <c r="AX69" s="224"/>
    </row>
    <row r="70" spans="1:50" ht="19.5" customHeight="1" x14ac:dyDescent="0.3">
      <c r="A70" s="1133"/>
      <c r="B70" s="959"/>
      <c r="C70" s="356"/>
      <c r="D70" s="343"/>
      <c r="E70" s="343"/>
      <c r="F70" s="343"/>
      <c r="G70" s="343"/>
      <c r="H70" s="343"/>
      <c r="I70" s="343"/>
      <c r="J70" s="239" t="s">
        <v>88</v>
      </c>
      <c r="K70" s="240"/>
      <c r="L70" s="241"/>
      <c r="M70" s="242"/>
      <c r="N70" s="240"/>
      <c r="O70" s="243"/>
      <c r="P70" s="243"/>
      <c r="Q70" s="244" t="str">
        <f>IF(ISNUMBER(Q71),"","必要項目が正しく選択されていません")</f>
        <v/>
      </c>
      <c r="R70" s="320"/>
      <c r="S70" s="857"/>
      <c r="T70" s="358"/>
      <c r="U70" s="346"/>
      <c r="V70" s="346"/>
      <c r="W70" s="346"/>
      <c r="X70" s="346"/>
      <c r="Y70" s="346"/>
      <c r="Z70" s="346"/>
      <c r="AA70" s="359" t="s">
        <v>225</v>
      </c>
      <c r="AB70" s="240"/>
      <c r="AC70" s="241"/>
      <c r="AD70" s="242"/>
      <c r="AE70" s="240"/>
      <c r="AF70" s="243"/>
      <c r="AG70" s="243"/>
      <c r="AH70" s="244" t="str">
        <f>IF(ISNUMBER(AH71),"","必要項目が正しく選択されていません")</f>
        <v/>
      </c>
      <c r="AI70" s="323"/>
      <c r="AJ70" s="808"/>
      <c r="AK70" s="360" t="s">
        <v>88</v>
      </c>
      <c r="AL70" s="240"/>
      <c r="AM70" s="241"/>
      <c r="AN70" s="242"/>
      <c r="AO70" s="240"/>
      <c r="AP70" s="243"/>
      <c r="AQ70" s="243"/>
      <c r="AR70" s="244" t="str">
        <f>IF(ISNUMBER(AR71),"","必要項目が正しく選択されていません")</f>
        <v/>
      </c>
      <c r="AS70" s="323"/>
      <c r="AT70" s="866"/>
      <c r="AU70" s="866"/>
      <c r="AV70" s="866"/>
      <c r="AW70" s="223"/>
      <c r="AX70" s="224"/>
    </row>
    <row r="71" spans="1:50" ht="41.1" customHeight="1" x14ac:dyDescent="0.25">
      <c r="A71" s="1133"/>
      <c r="B71" s="959"/>
      <c r="C71" s="1146"/>
      <c r="D71" s="1147"/>
      <c r="E71" s="1147"/>
      <c r="F71" s="1147"/>
      <c r="G71" s="1147"/>
      <c r="H71" s="1147"/>
      <c r="I71" s="1148"/>
      <c r="J71" s="239"/>
      <c r="K71" s="790"/>
      <c r="L71" s="790"/>
      <c r="M71" s="790"/>
      <c r="N71" s="790"/>
      <c r="O71" s="790"/>
      <c r="P71" s="243"/>
      <c r="Q71" s="247">
        <f>IF(J53="☑",1,IF(AND(R55=11,OR(R64=99,R67=99)),"error",IF(AND(R55=11,R56=11,R64=1,R67=1),5,IF(AND(R55=11,R56=11,R64=1,R67=2),3,IF(AND(R55=11,R56=11,R64=2,R67=1),3,IF(AND(R55=11,R56=11,R64=2,R67=2),3,IF(AND(R55=11,R56=0,R64=1,R67=1),3,IF(AND(R55=11,R56=0,R64=1,R67=2),3,IF(AND(R55=11,R56=0,R64=2,R67=1),3,IF(AND(R55=11,R56=0,R64=2,R67=2),3,1))))))))))</f>
        <v>5</v>
      </c>
      <c r="R71" s="311"/>
      <c r="S71" s="857"/>
      <c r="T71" s="918"/>
      <c r="U71" s="919"/>
      <c r="V71" s="919"/>
      <c r="W71" s="919"/>
      <c r="X71" s="919"/>
      <c r="Y71" s="919"/>
      <c r="Z71" s="920"/>
      <c r="AA71" s="239"/>
      <c r="AB71" s="240"/>
      <c r="AC71" s="805"/>
      <c r="AD71" s="806"/>
      <c r="AE71" s="806"/>
      <c r="AF71" s="806"/>
      <c r="AG71" s="243"/>
      <c r="AH71" s="247">
        <f>IF(AA52="☑",Q71,IF(AA53="☑",1,IF(AND(AI55=11,OR(AI64=99,AI67=99)),"error",IF(AND(AI55=11,AI56=11,AI64=1,AI67=1),5,IF(AND(AI55=11,AI56=11,AI64=1,AI67=2),3,IF(AND(AI55=11,AI56=11,AI64=2,AI67=1),3,IF(AND(AI55=11,AI56=11,AI64=2,AI67=2),3,IF(AND(AI55=11,AI56=0,AI64=1,AI67=1),3,IF(AND(AI55=11,AI56=0,AI64=1,AI67=2),3,IF(AND(AI55=11,AI56=0,AI64=2,AI67=1),3,IF(AND(AI55=11,AI56=0,AI64=2,AI67=2),3,1)))))))))))</f>
        <v>5</v>
      </c>
      <c r="AI71" s="312"/>
      <c r="AJ71" s="808"/>
      <c r="AK71" s="240"/>
      <c r="AL71" s="240"/>
      <c r="AM71" s="805"/>
      <c r="AN71" s="806"/>
      <c r="AO71" s="806"/>
      <c r="AP71" s="806"/>
      <c r="AQ71" s="243"/>
      <c r="AR71" s="247">
        <f>IF(AK52="☑",Q71,IF(AN52="☑",AH71,IF(AK53="☑",1,IF(AND(AS55=11,OR(AS64=99,AS67=99)),"error",IF(AND(AS55=11,AS56=11,AS64=1,AS67=1),5,IF(AND(AS55=11,AS56=11,AS64=1,AS67=2),3,IF(AND(AS55=11,AS56=11,AS64=2,AS67=1),3,IF(AND(AS55=11,AS56=11,AS64=2,AS67=2),3,IF(AND(AS55=11,AS56=0,AS64=1,AS67=1),3,IF(AND(AS55=11,AS56=0,AS64=1,AS67=2),3,IF(AND(AS55=11,AS56=0,AS64=2,AS67=1),3,IF(AND(AS55=11,AS56=0,AS64=2,AS67=2),3,1))))))))))))</f>
        <v>5</v>
      </c>
      <c r="AS71" s="312"/>
      <c r="AT71" s="866"/>
      <c r="AU71" s="866"/>
      <c r="AV71" s="866"/>
      <c r="AW71" s="223"/>
      <c r="AX71" s="224"/>
    </row>
    <row r="72" spans="1:50" ht="15" customHeight="1" thickBot="1" x14ac:dyDescent="0.2">
      <c r="A72" s="1134"/>
      <c r="B72" s="1026"/>
      <c r="C72" s="1149"/>
      <c r="D72" s="1150"/>
      <c r="E72" s="1150"/>
      <c r="F72" s="1150"/>
      <c r="G72" s="1150"/>
      <c r="H72" s="1150"/>
      <c r="I72" s="1151"/>
      <c r="J72" s="367"/>
      <c r="K72" s="368"/>
      <c r="L72" s="369"/>
      <c r="M72" s="369"/>
      <c r="N72" s="369"/>
      <c r="O72" s="369"/>
      <c r="P72" s="369"/>
      <c r="Q72" s="370" t="s">
        <v>1</v>
      </c>
      <c r="R72" s="371"/>
      <c r="S72" s="977"/>
      <c r="T72" s="921"/>
      <c r="U72" s="922"/>
      <c r="V72" s="922"/>
      <c r="W72" s="922"/>
      <c r="X72" s="922"/>
      <c r="Y72" s="922"/>
      <c r="Z72" s="923"/>
      <c r="AA72" s="367"/>
      <c r="AB72" s="368"/>
      <c r="AC72" s="369"/>
      <c r="AD72" s="369"/>
      <c r="AE72" s="369"/>
      <c r="AF72" s="369"/>
      <c r="AG72" s="369"/>
      <c r="AH72" s="370" t="s">
        <v>1</v>
      </c>
      <c r="AI72" s="372"/>
      <c r="AJ72" s="809"/>
      <c r="AK72" s="368"/>
      <c r="AL72" s="368"/>
      <c r="AM72" s="369"/>
      <c r="AN72" s="369"/>
      <c r="AO72" s="369"/>
      <c r="AP72" s="369"/>
      <c r="AQ72" s="369"/>
      <c r="AR72" s="370" t="s">
        <v>1</v>
      </c>
      <c r="AS72" s="372"/>
      <c r="AT72" s="1024"/>
      <c r="AU72" s="1024"/>
      <c r="AV72" s="1024"/>
      <c r="AW72" s="373"/>
      <c r="AX72" s="374"/>
    </row>
    <row r="73" spans="1:50" ht="29.25" customHeight="1" x14ac:dyDescent="0.15">
      <c r="A73" s="1152"/>
      <c r="B73" s="947" t="s">
        <v>62</v>
      </c>
      <c r="C73" s="939" t="s">
        <v>84</v>
      </c>
      <c r="D73" s="950"/>
      <c r="E73" s="950"/>
      <c r="F73" s="950"/>
      <c r="G73" s="950"/>
      <c r="H73" s="950"/>
      <c r="I73" s="951"/>
      <c r="J73" s="375"/>
      <c r="K73" s="376"/>
      <c r="L73" s="377"/>
      <c r="M73" s="377"/>
      <c r="N73" s="377"/>
      <c r="O73" s="377"/>
      <c r="P73" s="377"/>
      <c r="Q73" s="378"/>
      <c r="R73" s="379"/>
      <c r="S73" s="1016" t="s">
        <v>62</v>
      </c>
      <c r="T73" s="906" t="s">
        <v>84</v>
      </c>
      <c r="U73" s="924"/>
      <c r="V73" s="924"/>
      <c r="W73" s="924"/>
      <c r="X73" s="924"/>
      <c r="Y73" s="924"/>
      <c r="Z73" s="925"/>
      <c r="AA73" s="713" t="s">
        <v>2</v>
      </c>
      <c r="AB73" s="380" t="s">
        <v>184</v>
      </c>
      <c r="AC73" s="381"/>
      <c r="AD73" s="381"/>
      <c r="AE73" s="381"/>
      <c r="AF73" s="381"/>
      <c r="AG73" s="381"/>
      <c r="AH73" s="382"/>
      <c r="AI73" s="379"/>
      <c r="AJ73" s="1004" t="s">
        <v>279</v>
      </c>
      <c r="AK73" s="713" t="s">
        <v>3</v>
      </c>
      <c r="AL73" s="380" t="s">
        <v>211</v>
      </c>
      <c r="AM73" s="381"/>
      <c r="AN73" s="722" t="s">
        <v>2</v>
      </c>
      <c r="AO73" s="383" t="s">
        <v>210</v>
      </c>
      <c r="AP73" s="381"/>
      <c r="AQ73" s="381"/>
      <c r="AR73" s="382"/>
      <c r="AS73" s="379"/>
      <c r="AT73" s="384"/>
      <c r="AU73" s="384"/>
      <c r="AV73" s="384"/>
      <c r="AW73" s="385"/>
      <c r="AX73" s="386"/>
    </row>
    <row r="74" spans="1:50" ht="28.5" customHeight="1" x14ac:dyDescent="0.15">
      <c r="A74" s="1153"/>
      <c r="B74" s="948"/>
      <c r="C74" s="952"/>
      <c r="D74" s="952"/>
      <c r="E74" s="952"/>
      <c r="F74" s="952"/>
      <c r="G74" s="952"/>
      <c r="H74" s="952"/>
      <c r="I74" s="953"/>
      <c r="J74" s="699" t="s">
        <v>3</v>
      </c>
      <c r="K74" s="71" t="str">
        <f>IF(K13="銀の認定【新規】","取組無し、または添付資料無し（初回のみ　※添付資料ない場合は採点対象外）","取組無し")</f>
        <v>取組無し</v>
      </c>
      <c r="L74" s="214"/>
      <c r="M74" s="214"/>
      <c r="N74" s="290"/>
      <c r="O74" s="295"/>
      <c r="P74" s="295"/>
      <c r="Q74" s="387"/>
      <c r="R74" s="388"/>
      <c r="S74" s="899"/>
      <c r="T74" s="926"/>
      <c r="U74" s="926"/>
      <c r="V74" s="926"/>
      <c r="W74" s="926"/>
      <c r="X74" s="926"/>
      <c r="Y74" s="926"/>
      <c r="Z74" s="927"/>
      <c r="AA74" s="699" t="s">
        <v>3</v>
      </c>
      <c r="AB74" s="71" t="str">
        <f>IF(K13="銀の認定【新規】","取組無し、または添付資料無し（初回のみ　※添付資料ない場合は採点対象外）","取組無し")</f>
        <v>取組無し</v>
      </c>
      <c r="AC74" s="214"/>
      <c r="AD74" s="214"/>
      <c r="AE74" s="290"/>
      <c r="AF74" s="295"/>
      <c r="AG74" s="295"/>
      <c r="AH74" s="389"/>
      <c r="AI74" s="388"/>
      <c r="AJ74" s="870"/>
      <c r="AK74" s="701" t="s">
        <v>3</v>
      </c>
      <c r="AL74" s="71" t="str">
        <f>IF(K13="銀の認定【新規】","取組無し、または添付資料無し（初回のみ　※添付資料ない場合は採点対象外）","取組無し")</f>
        <v>取組無し</v>
      </c>
      <c r="AM74" s="214"/>
      <c r="AN74" s="214"/>
      <c r="AO74" s="290"/>
      <c r="AP74" s="295"/>
      <c r="AQ74" s="295"/>
      <c r="AR74" s="389"/>
      <c r="AS74" s="388"/>
      <c r="AT74" s="868">
        <f>Q96</f>
        <v>5</v>
      </c>
      <c r="AU74" s="868">
        <f>AH96</f>
        <v>5</v>
      </c>
      <c r="AV74" s="868">
        <f>AR96</f>
        <v>5</v>
      </c>
      <c r="AW74" s="785" t="s">
        <v>411</v>
      </c>
      <c r="AX74" s="786"/>
    </row>
    <row r="75" spans="1:50" ht="19.5" customHeight="1" x14ac:dyDescent="0.4">
      <c r="A75" s="1153"/>
      <c r="B75" s="948"/>
      <c r="C75" s="952"/>
      <c r="D75" s="952"/>
      <c r="E75" s="952"/>
      <c r="F75" s="952"/>
      <c r="G75" s="952"/>
      <c r="H75" s="952"/>
      <c r="I75" s="953"/>
      <c r="J75" s="817" t="s">
        <v>86</v>
      </c>
      <c r="K75" s="804"/>
      <c r="L75" s="804"/>
      <c r="M75" s="217"/>
      <c r="N75" s="290"/>
      <c r="O75" s="296"/>
      <c r="P75" s="296"/>
      <c r="Q75" s="296"/>
      <c r="R75" s="390"/>
      <c r="S75" s="899"/>
      <c r="T75" s="926"/>
      <c r="U75" s="926"/>
      <c r="V75" s="926"/>
      <c r="W75" s="926"/>
      <c r="X75" s="926"/>
      <c r="Y75" s="926"/>
      <c r="Z75" s="927"/>
      <c r="AA75" s="817" t="s">
        <v>86</v>
      </c>
      <c r="AB75" s="804"/>
      <c r="AC75" s="804"/>
      <c r="AD75" s="217"/>
      <c r="AE75" s="290"/>
      <c r="AF75" s="296"/>
      <c r="AG75" s="296"/>
      <c r="AH75" s="297"/>
      <c r="AI75" s="390"/>
      <c r="AJ75" s="870"/>
      <c r="AK75" s="804" t="s">
        <v>86</v>
      </c>
      <c r="AL75" s="804"/>
      <c r="AM75" s="804"/>
      <c r="AN75" s="217"/>
      <c r="AO75" s="290"/>
      <c r="AP75" s="296"/>
      <c r="AQ75" s="296"/>
      <c r="AR75" s="297"/>
      <c r="AS75" s="390"/>
      <c r="AT75" s="983"/>
      <c r="AU75" s="983"/>
      <c r="AV75" s="983"/>
      <c r="AW75" s="778" t="s">
        <v>52</v>
      </c>
      <c r="AX75" s="779"/>
    </row>
    <row r="76" spans="1:50" ht="19.5" customHeight="1" x14ac:dyDescent="0.4">
      <c r="A76" s="1153"/>
      <c r="B76" s="948"/>
      <c r="C76" s="952"/>
      <c r="D76" s="952"/>
      <c r="E76" s="952"/>
      <c r="F76" s="952"/>
      <c r="G76" s="952"/>
      <c r="H76" s="952"/>
      <c r="I76" s="953"/>
      <c r="J76" s="703" t="s">
        <v>2</v>
      </c>
      <c r="K76" s="71" t="s">
        <v>177</v>
      </c>
      <c r="L76" s="71"/>
      <c r="M76" s="71"/>
      <c r="N76" s="290"/>
      <c r="O76" s="290"/>
      <c r="P76" s="290"/>
      <c r="Q76" s="310"/>
      <c r="R76" s="392"/>
      <c r="S76" s="899"/>
      <c r="T76" s="926"/>
      <c r="U76" s="926"/>
      <c r="V76" s="926"/>
      <c r="W76" s="926"/>
      <c r="X76" s="926"/>
      <c r="Y76" s="926"/>
      <c r="Z76" s="927"/>
      <c r="AA76" s="703" t="s">
        <v>3</v>
      </c>
      <c r="AB76" s="71" t="s">
        <v>177</v>
      </c>
      <c r="AE76" s="290"/>
      <c r="AF76" s="290"/>
      <c r="AG76" s="290"/>
      <c r="AH76" s="310"/>
      <c r="AI76" s="392"/>
      <c r="AJ76" s="870"/>
      <c r="AK76" s="707" t="s">
        <v>3</v>
      </c>
      <c r="AL76" s="71" t="s">
        <v>177</v>
      </c>
      <c r="AO76" s="290"/>
      <c r="AP76" s="290"/>
      <c r="AQ76" s="290"/>
      <c r="AR76" s="310"/>
      <c r="AS76" s="392"/>
      <c r="AT76" s="983"/>
      <c r="AU76" s="983"/>
      <c r="AV76" s="983"/>
      <c r="AW76" s="780"/>
      <c r="AX76" s="781"/>
    </row>
    <row r="77" spans="1:50" ht="19.5" customHeight="1" x14ac:dyDescent="0.4">
      <c r="A77" s="1153"/>
      <c r="B77" s="948"/>
      <c r="C77" s="952"/>
      <c r="D77" s="952"/>
      <c r="E77" s="952"/>
      <c r="F77" s="952"/>
      <c r="G77" s="952"/>
      <c r="H77" s="952"/>
      <c r="I77" s="953"/>
      <c r="J77" s="391"/>
      <c r="K77" s="394" t="s">
        <v>156</v>
      </c>
      <c r="L77" s="217"/>
      <c r="N77" s="290"/>
      <c r="O77" s="395"/>
      <c r="P77" s="290"/>
      <c r="Q77" s="310"/>
      <c r="R77" s="396"/>
      <c r="S77" s="899"/>
      <c r="T77" s="926"/>
      <c r="U77" s="926"/>
      <c r="V77" s="926"/>
      <c r="W77" s="926"/>
      <c r="X77" s="926"/>
      <c r="Y77" s="926"/>
      <c r="Z77" s="927"/>
      <c r="AA77" s="391"/>
      <c r="AB77" s="394" t="s">
        <v>156</v>
      </c>
      <c r="AC77" s="217"/>
      <c r="AD77" s="68"/>
      <c r="AE77" s="290"/>
      <c r="AF77" s="395"/>
      <c r="AG77" s="290"/>
      <c r="AH77" s="310"/>
      <c r="AI77" s="301"/>
      <c r="AJ77" s="870"/>
      <c r="AK77" s="393"/>
      <c r="AL77" s="394" t="s">
        <v>156</v>
      </c>
      <c r="AM77" s="217"/>
      <c r="AN77" s="68"/>
      <c r="AO77" s="290"/>
      <c r="AP77" s="395"/>
      <c r="AQ77" s="290"/>
      <c r="AR77" s="310"/>
      <c r="AS77" s="301"/>
      <c r="AT77" s="983"/>
      <c r="AU77" s="983"/>
      <c r="AV77" s="983"/>
      <c r="AW77" s="780"/>
      <c r="AX77" s="781"/>
    </row>
    <row r="78" spans="1:50" ht="19.5" customHeight="1" x14ac:dyDescent="0.4">
      <c r="A78" s="1153"/>
      <c r="B78" s="948"/>
      <c r="C78" s="952"/>
      <c r="D78" s="952"/>
      <c r="E78" s="952"/>
      <c r="F78" s="952"/>
      <c r="G78" s="952"/>
      <c r="H78" s="952"/>
      <c r="I78" s="953"/>
      <c r="J78" s="391"/>
      <c r="K78" s="701" t="s">
        <v>3</v>
      </c>
      <c r="L78" s="397" t="s">
        <v>158</v>
      </c>
      <c r="M78" s="71"/>
      <c r="N78" s="290"/>
      <c r="O78" s="290"/>
      <c r="P78" s="290"/>
      <c r="Q78" s="310"/>
      <c r="R78" s="204"/>
      <c r="S78" s="899"/>
      <c r="T78" s="926"/>
      <c r="U78" s="926"/>
      <c r="V78" s="926"/>
      <c r="W78" s="926"/>
      <c r="X78" s="926"/>
      <c r="Y78" s="926"/>
      <c r="Z78" s="927"/>
      <c r="AA78" s="391"/>
      <c r="AB78" s="701" t="s">
        <v>3</v>
      </c>
      <c r="AC78" s="397" t="s">
        <v>158</v>
      </c>
      <c r="AE78" s="290"/>
      <c r="AF78" s="290"/>
      <c r="AG78" s="290"/>
      <c r="AH78" s="310"/>
      <c r="AI78" s="293"/>
      <c r="AJ78" s="870"/>
      <c r="AK78" s="393"/>
      <c r="AL78" s="701" t="s">
        <v>3</v>
      </c>
      <c r="AM78" s="397" t="s">
        <v>158</v>
      </c>
      <c r="AO78" s="290"/>
      <c r="AP78" s="290"/>
      <c r="AQ78" s="290"/>
      <c r="AR78" s="310"/>
      <c r="AS78" s="293"/>
      <c r="AT78" s="983"/>
      <c r="AU78" s="983"/>
      <c r="AV78" s="983"/>
      <c r="AW78" s="780"/>
      <c r="AX78" s="781"/>
    </row>
    <row r="79" spans="1:50" ht="19.5" customHeight="1" x14ac:dyDescent="0.4">
      <c r="A79" s="1153"/>
      <c r="B79" s="948"/>
      <c r="C79" s="343"/>
      <c r="D79" s="343"/>
      <c r="E79" s="343"/>
      <c r="F79" s="343"/>
      <c r="G79" s="343"/>
      <c r="H79" s="343"/>
      <c r="I79" s="398"/>
      <c r="J79" s="391"/>
      <c r="K79" s="701" t="s">
        <v>3</v>
      </c>
      <c r="L79" s="397" t="s">
        <v>157</v>
      </c>
      <c r="M79" s="71"/>
      <c r="N79" s="290"/>
      <c r="O79" s="290"/>
      <c r="P79" s="290"/>
      <c r="Q79" s="310"/>
      <c r="R79" s="300">
        <f>IF(J76="☑",11,0)</f>
        <v>11</v>
      </c>
      <c r="S79" s="899"/>
      <c r="T79" s="346"/>
      <c r="U79" s="346"/>
      <c r="V79" s="346"/>
      <c r="W79" s="346"/>
      <c r="X79" s="346"/>
      <c r="Y79" s="346"/>
      <c r="Z79" s="399"/>
      <c r="AA79" s="391"/>
      <c r="AB79" s="701" t="s">
        <v>3</v>
      </c>
      <c r="AC79" s="397" t="s">
        <v>157</v>
      </c>
      <c r="AE79" s="290"/>
      <c r="AF79" s="290"/>
      <c r="AG79" s="290"/>
      <c r="AH79" s="310"/>
      <c r="AI79" s="300">
        <f>IF(AA76="☑",11,0)</f>
        <v>0</v>
      </c>
      <c r="AJ79" s="870"/>
      <c r="AK79" s="393"/>
      <c r="AL79" s="701" t="s">
        <v>3</v>
      </c>
      <c r="AM79" s="397" t="s">
        <v>157</v>
      </c>
      <c r="AO79" s="290"/>
      <c r="AP79" s="290"/>
      <c r="AQ79" s="290"/>
      <c r="AR79" s="310"/>
      <c r="AS79" s="300">
        <f>IF(AK76="☑",11,0)</f>
        <v>0</v>
      </c>
      <c r="AT79" s="983"/>
      <c r="AU79" s="983"/>
      <c r="AV79" s="983"/>
      <c r="AW79" s="780"/>
      <c r="AX79" s="781"/>
    </row>
    <row r="80" spans="1:50" ht="19.5" customHeight="1" x14ac:dyDescent="0.4">
      <c r="A80" s="1153"/>
      <c r="B80" s="948"/>
      <c r="C80" s="343"/>
      <c r="D80" s="400"/>
      <c r="E80" s="401"/>
      <c r="F80" s="401"/>
      <c r="G80" s="401"/>
      <c r="H80" s="401"/>
      <c r="I80" s="398"/>
      <c r="J80" s="391"/>
      <c r="K80" s="701" t="s">
        <v>3</v>
      </c>
      <c r="L80" s="317" t="s">
        <v>107</v>
      </c>
      <c r="M80" s="402"/>
      <c r="N80" s="818"/>
      <c r="O80" s="819"/>
      <c r="P80" s="290"/>
      <c r="Q80" s="319"/>
      <c r="R80" s="204"/>
      <c r="S80" s="899"/>
      <c r="T80" s="346"/>
      <c r="U80" s="403"/>
      <c r="V80" s="404"/>
      <c r="W80" s="404"/>
      <c r="X80" s="404"/>
      <c r="Y80" s="404"/>
      <c r="Z80" s="399"/>
      <c r="AA80" s="391"/>
      <c r="AB80" s="701" t="s">
        <v>3</v>
      </c>
      <c r="AC80" s="317" t="s">
        <v>107</v>
      </c>
      <c r="AD80" s="402"/>
      <c r="AE80" s="818"/>
      <c r="AF80" s="819"/>
      <c r="AG80" s="290"/>
      <c r="AH80" s="319"/>
      <c r="AI80" s="204"/>
      <c r="AJ80" s="870"/>
      <c r="AK80" s="393"/>
      <c r="AL80" s="701" t="s">
        <v>3</v>
      </c>
      <c r="AM80" s="317" t="s">
        <v>107</v>
      </c>
      <c r="AN80" s="402"/>
      <c r="AO80" s="981"/>
      <c r="AP80" s="982"/>
      <c r="AQ80" s="290"/>
      <c r="AR80" s="319"/>
      <c r="AS80" s="204"/>
      <c r="AT80" s="983"/>
      <c r="AU80" s="983"/>
      <c r="AV80" s="983"/>
      <c r="AW80" s="405"/>
      <c r="AX80" s="406"/>
    </row>
    <row r="81" spans="1:50" ht="19.5" customHeight="1" x14ac:dyDescent="0.4">
      <c r="A81" s="1153"/>
      <c r="B81" s="948"/>
      <c r="C81" s="361"/>
      <c r="D81" s="887" t="s">
        <v>176</v>
      </c>
      <c r="E81" s="888"/>
      <c r="F81" s="888"/>
      <c r="G81" s="888"/>
      <c r="H81" s="889"/>
      <c r="I81" s="363"/>
      <c r="J81" s="703" t="s">
        <v>2</v>
      </c>
      <c r="K81" s="71" t="s">
        <v>159</v>
      </c>
      <c r="L81" s="317"/>
      <c r="M81" s="402"/>
      <c r="N81" s="407"/>
      <c r="O81" s="408"/>
      <c r="P81" s="290"/>
      <c r="Q81" s="319"/>
      <c r="R81" s="204"/>
      <c r="S81" s="899"/>
      <c r="T81" s="364"/>
      <c r="U81" s="887" t="s">
        <v>176</v>
      </c>
      <c r="V81" s="888"/>
      <c r="W81" s="888"/>
      <c r="X81" s="888"/>
      <c r="Y81" s="889"/>
      <c r="Z81" s="366"/>
      <c r="AA81" s="703" t="s">
        <v>3</v>
      </c>
      <c r="AB81" s="71" t="s">
        <v>159</v>
      </c>
      <c r="AC81" s="317"/>
      <c r="AD81" s="402"/>
      <c r="AE81" s="407"/>
      <c r="AF81" s="408"/>
      <c r="AG81" s="290"/>
      <c r="AH81" s="319"/>
      <c r="AI81" s="204"/>
      <c r="AJ81" s="870"/>
      <c r="AK81" s="707" t="s">
        <v>3</v>
      </c>
      <c r="AL81" s="71" t="s">
        <v>159</v>
      </c>
      <c r="AM81" s="317"/>
      <c r="AN81" s="402"/>
      <c r="AO81" s="407"/>
      <c r="AP81" s="408"/>
      <c r="AQ81" s="290"/>
      <c r="AR81" s="319"/>
      <c r="AS81" s="204"/>
      <c r="AT81" s="983"/>
      <c r="AU81" s="983"/>
      <c r="AV81" s="983"/>
      <c r="AW81" s="782"/>
      <c r="AX81" s="783"/>
    </row>
    <row r="82" spans="1:50" ht="19.5" customHeight="1" x14ac:dyDescent="0.4">
      <c r="A82" s="1153"/>
      <c r="B82" s="948"/>
      <c r="C82" s="343"/>
      <c r="D82" s="890"/>
      <c r="E82" s="891"/>
      <c r="F82" s="891"/>
      <c r="G82" s="891"/>
      <c r="H82" s="892"/>
      <c r="I82" s="398"/>
      <c r="J82" s="391"/>
      <c r="K82" s="394" t="s">
        <v>156</v>
      </c>
      <c r="L82" s="217"/>
      <c r="N82" s="290"/>
      <c r="O82" s="395"/>
      <c r="P82" s="290"/>
      <c r="Q82" s="319"/>
      <c r="R82" s="396"/>
      <c r="S82" s="899"/>
      <c r="T82" s="346"/>
      <c r="U82" s="890"/>
      <c r="V82" s="891"/>
      <c r="W82" s="891"/>
      <c r="X82" s="891"/>
      <c r="Y82" s="892"/>
      <c r="Z82" s="399"/>
      <c r="AA82" s="391"/>
      <c r="AB82" s="394" t="s">
        <v>156</v>
      </c>
      <c r="AC82" s="217"/>
      <c r="AD82" s="68"/>
      <c r="AE82" s="290"/>
      <c r="AF82" s="395"/>
      <c r="AG82" s="290"/>
      <c r="AH82" s="319"/>
      <c r="AI82" s="396"/>
      <c r="AJ82" s="870"/>
      <c r="AK82" s="393"/>
      <c r="AL82" s="394" t="s">
        <v>156</v>
      </c>
      <c r="AM82" s="217"/>
      <c r="AN82" s="68"/>
      <c r="AO82" s="290"/>
      <c r="AP82" s="395"/>
      <c r="AQ82" s="290"/>
      <c r="AR82" s="319"/>
      <c r="AS82" s="396"/>
      <c r="AT82" s="983"/>
      <c r="AU82" s="983"/>
      <c r="AV82" s="983"/>
      <c r="AW82" s="784"/>
      <c r="AX82" s="783"/>
    </row>
    <row r="83" spans="1:50" ht="19.5" customHeight="1" x14ac:dyDescent="0.4">
      <c r="A83" s="1153"/>
      <c r="B83" s="948"/>
      <c r="C83" s="343"/>
      <c r="D83" s="848" t="s">
        <v>174</v>
      </c>
      <c r="E83" s="872"/>
      <c r="F83" s="872"/>
      <c r="G83" s="872"/>
      <c r="H83" s="873"/>
      <c r="I83" s="398"/>
      <c r="J83" s="391"/>
      <c r="K83" s="701" t="s">
        <v>2</v>
      </c>
      <c r="L83" s="409" t="s">
        <v>160</v>
      </c>
      <c r="M83" s="71"/>
      <c r="N83" s="290"/>
      <c r="O83" s="290"/>
      <c r="P83" s="290"/>
      <c r="Q83" s="319"/>
      <c r="R83" s="204"/>
      <c r="S83" s="899"/>
      <c r="T83" s="346"/>
      <c r="U83" s="848" t="s">
        <v>174</v>
      </c>
      <c r="V83" s="872"/>
      <c r="W83" s="872"/>
      <c r="X83" s="872"/>
      <c r="Y83" s="873"/>
      <c r="Z83" s="399"/>
      <c r="AA83" s="391"/>
      <c r="AB83" s="701" t="s">
        <v>3</v>
      </c>
      <c r="AC83" s="409" t="s">
        <v>160</v>
      </c>
      <c r="AE83" s="290"/>
      <c r="AF83" s="290"/>
      <c r="AG83" s="290"/>
      <c r="AH83" s="319"/>
      <c r="AI83" s="204"/>
      <c r="AJ83" s="870"/>
      <c r="AK83" s="393"/>
      <c r="AL83" s="701" t="s">
        <v>3</v>
      </c>
      <c r="AM83" s="409" t="s">
        <v>160</v>
      </c>
      <c r="AO83" s="290"/>
      <c r="AP83" s="290"/>
      <c r="AQ83" s="290"/>
      <c r="AR83" s="319"/>
      <c r="AS83" s="204"/>
      <c r="AT83" s="983"/>
      <c r="AU83" s="983"/>
      <c r="AV83" s="983"/>
      <c r="AW83" s="784"/>
      <c r="AX83" s="783"/>
    </row>
    <row r="84" spans="1:50" ht="19.5" customHeight="1" x14ac:dyDescent="0.4">
      <c r="A84" s="1153"/>
      <c r="B84" s="948"/>
      <c r="C84" s="343"/>
      <c r="D84" s="874"/>
      <c r="E84" s="875"/>
      <c r="F84" s="875"/>
      <c r="G84" s="875"/>
      <c r="H84" s="876"/>
      <c r="I84" s="398"/>
      <c r="J84" s="391"/>
      <c r="K84" s="701" t="s">
        <v>2</v>
      </c>
      <c r="L84" s="330" t="s">
        <v>119</v>
      </c>
      <c r="M84" s="71"/>
      <c r="N84" s="290"/>
      <c r="O84" s="290"/>
      <c r="P84" s="290"/>
      <c r="Q84" s="319"/>
      <c r="R84" s="300">
        <f>IF(J81="☑",11,0)</f>
        <v>11</v>
      </c>
      <c r="S84" s="899"/>
      <c r="T84" s="346"/>
      <c r="U84" s="874"/>
      <c r="V84" s="875"/>
      <c r="W84" s="875"/>
      <c r="X84" s="875"/>
      <c r="Y84" s="876"/>
      <c r="Z84" s="399"/>
      <c r="AA84" s="391"/>
      <c r="AB84" s="701" t="s">
        <v>3</v>
      </c>
      <c r="AC84" s="330" t="s">
        <v>119</v>
      </c>
      <c r="AE84" s="290"/>
      <c r="AF84" s="290"/>
      <c r="AG84" s="290"/>
      <c r="AH84" s="319"/>
      <c r="AI84" s="300">
        <f>IF(AA81="☑",11,0)</f>
        <v>0</v>
      </c>
      <c r="AJ84" s="870"/>
      <c r="AK84" s="393"/>
      <c r="AL84" s="701" t="s">
        <v>3</v>
      </c>
      <c r="AM84" s="330" t="s">
        <v>119</v>
      </c>
      <c r="AO84" s="290"/>
      <c r="AP84" s="290"/>
      <c r="AQ84" s="290"/>
      <c r="AR84" s="319"/>
      <c r="AS84" s="300">
        <f>IF(AK81="☑",11,0)</f>
        <v>0</v>
      </c>
      <c r="AT84" s="983"/>
      <c r="AU84" s="983"/>
      <c r="AV84" s="983"/>
      <c r="AW84" s="784"/>
      <c r="AX84" s="783"/>
    </row>
    <row r="85" spans="1:50" ht="19.5" customHeight="1" x14ac:dyDescent="0.4">
      <c r="A85" s="1153"/>
      <c r="B85" s="948"/>
      <c r="C85" s="343"/>
      <c r="D85" s="848" t="s">
        <v>175</v>
      </c>
      <c r="E85" s="849"/>
      <c r="F85" s="849"/>
      <c r="G85" s="849"/>
      <c r="H85" s="850"/>
      <c r="I85" s="398"/>
      <c r="J85" s="391"/>
      <c r="K85" s="701" t="s">
        <v>2</v>
      </c>
      <c r="L85" s="330" t="s">
        <v>99</v>
      </c>
      <c r="M85" s="71"/>
      <c r="N85" s="290"/>
      <c r="O85" s="290"/>
      <c r="P85" s="290"/>
      <c r="Q85" s="319"/>
      <c r="R85" s="204"/>
      <c r="S85" s="899"/>
      <c r="T85" s="346"/>
      <c r="U85" s="848" t="s">
        <v>175</v>
      </c>
      <c r="V85" s="849"/>
      <c r="W85" s="849"/>
      <c r="X85" s="849"/>
      <c r="Y85" s="850"/>
      <c r="Z85" s="399"/>
      <c r="AA85" s="391"/>
      <c r="AB85" s="701" t="s">
        <v>3</v>
      </c>
      <c r="AC85" s="330" t="s">
        <v>99</v>
      </c>
      <c r="AE85" s="290"/>
      <c r="AF85" s="290"/>
      <c r="AG85" s="290"/>
      <c r="AH85" s="319"/>
      <c r="AI85" s="204"/>
      <c r="AJ85" s="870"/>
      <c r="AK85" s="393"/>
      <c r="AL85" s="701" t="s">
        <v>3</v>
      </c>
      <c r="AM85" s="330" t="s">
        <v>99</v>
      </c>
      <c r="AO85" s="290"/>
      <c r="AP85" s="290"/>
      <c r="AQ85" s="290"/>
      <c r="AR85" s="319"/>
      <c r="AS85" s="204"/>
      <c r="AT85" s="983"/>
      <c r="AU85" s="983"/>
      <c r="AV85" s="983"/>
      <c r="AW85" s="784"/>
      <c r="AX85" s="783"/>
    </row>
    <row r="86" spans="1:50" ht="19.5" customHeight="1" x14ac:dyDescent="0.4">
      <c r="A86" s="1153"/>
      <c r="B86" s="948"/>
      <c r="C86" s="343"/>
      <c r="D86" s="851"/>
      <c r="E86" s="852"/>
      <c r="F86" s="852"/>
      <c r="G86" s="852"/>
      <c r="H86" s="853"/>
      <c r="I86" s="398"/>
      <c r="J86" s="391"/>
      <c r="K86" s="701" t="s">
        <v>2</v>
      </c>
      <c r="L86" s="330" t="s">
        <v>120</v>
      </c>
      <c r="M86" s="71"/>
      <c r="N86" s="290"/>
      <c r="O86" s="290"/>
      <c r="P86" s="290"/>
      <c r="Q86" s="319"/>
      <c r="R86" s="204"/>
      <c r="S86" s="899"/>
      <c r="T86" s="346"/>
      <c r="U86" s="851"/>
      <c r="V86" s="852"/>
      <c r="W86" s="852"/>
      <c r="X86" s="852"/>
      <c r="Y86" s="853"/>
      <c r="Z86" s="399"/>
      <c r="AA86" s="391"/>
      <c r="AB86" s="701" t="s">
        <v>3</v>
      </c>
      <c r="AC86" s="330" t="s">
        <v>120</v>
      </c>
      <c r="AE86" s="290"/>
      <c r="AF86" s="290"/>
      <c r="AG86" s="290"/>
      <c r="AH86" s="319"/>
      <c r="AI86" s="204"/>
      <c r="AJ86" s="870"/>
      <c r="AK86" s="393"/>
      <c r="AL86" s="701" t="s">
        <v>3</v>
      </c>
      <c r="AM86" s="330" t="s">
        <v>120</v>
      </c>
      <c r="AO86" s="290"/>
      <c r="AP86" s="290"/>
      <c r="AQ86" s="290"/>
      <c r="AR86" s="319"/>
      <c r="AS86" s="204"/>
      <c r="AT86" s="983"/>
      <c r="AU86" s="983"/>
      <c r="AV86" s="983"/>
      <c r="AW86" s="784"/>
      <c r="AX86" s="783"/>
    </row>
    <row r="87" spans="1:50" ht="19.5" customHeight="1" x14ac:dyDescent="0.4">
      <c r="A87" s="1153"/>
      <c r="B87" s="948"/>
      <c r="C87" s="343"/>
      <c r="D87" s="362"/>
      <c r="E87" s="362"/>
      <c r="F87" s="362"/>
      <c r="G87" s="362"/>
      <c r="H87" s="362"/>
      <c r="I87" s="398"/>
      <c r="J87" s="391"/>
      <c r="K87" s="701" t="s">
        <v>2</v>
      </c>
      <c r="L87" s="317" t="s">
        <v>107</v>
      </c>
      <c r="M87" s="402"/>
      <c r="N87" s="818"/>
      <c r="O87" s="819"/>
      <c r="P87" s="290"/>
      <c r="Q87" s="319"/>
      <c r="R87" s="410"/>
      <c r="S87" s="899"/>
      <c r="T87" s="346"/>
      <c r="U87" s="365"/>
      <c r="V87" s="365"/>
      <c r="W87" s="365"/>
      <c r="X87" s="365"/>
      <c r="Y87" s="365"/>
      <c r="Z87" s="399"/>
      <c r="AA87" s="391"/>
      <c r="AB87" s="701" t="s">
        <v>3</v>
      </c>
      <c r="AC87" s="317" t="s">
        <v>107</v>
      </c>
      <c r="AD87" s="402"/>
      <c r="AE87" s="818"/>
      <c r="AF87" s="819"/>
      <c r="AG87" s="290"/>
      <c r="AH87" s="319"/>
      <c r="AI87" s="410"/>
      <c r="AJ87" s="870"/>
      <c r="AK87" s="393"/>
      <c r="AL87" s="701" t="s">
        <v>3</v>
      </c>
      <c r="AM87" s="317" t="s">
        <v>107</v>
      </c>
      <c r="AN87" s="402"/>
      <c r="AO87" s="818"/>
      <c r="AP87" s="819"/>
      <c r="AQ87" s="290"/>
      <c r="AR87" s="319"/>
      <c r="AS87" s="410"/>
      <c r="AT87" s="983"/>
      <c r="AU87" s="983"/>
      <c r="AV87" s="983"/>
      <c r="AW87" s="784"/>
      <c r="AX87" s="783"/>
    </row>
    <row r="88" spans="1:50" ht="19.5" customHeight="1" x14ac:dyDescent="0.4">
      <c r="A88" s="1153"/>
      <c r="B88" s="948"/>
      <c r="C88" s="343"/>
      <c r="D88" s="343"/>
      <c r="E88" s="343"/>
      <c r="F88" s="343"/>
      <c r="G88" s="343"/>
      <c r="H88" s="343"/>
      <c r="I88" s="398"/>
      <c r="J88" s="239" t="s">
        <v>82</v>
      </c>
      <c r="K88" s="240"/>
      <c r="L88" s="318"/>
      <c r="M88" s="318"/>
      <c r="N88" s="240"/>
      <c r="O88" s="66"/>
      <c r="P88" s="66"/>
      <c r="Q88" s="319"/>
      <c r="R88" s="204"/>
      <c r="S88" s="899"/>
      <c r="T88" s="346"/>
      <c r="U88" s="346"/>
      <c r="V88" s="346"/>
      <c r="W88" s="346"/>
      <c r="X88" s="346"/>
      <c r="Y88" s="346"/>
      <c r="Z88" s="399"/>
      <c r="AA88" s="239" t="s">
        <v>82</v>
      </c>
      <c r="AB88" s="240"/>
      <c r="AC88" s="318"/>
      <c r="AD88" s="318"/>
      <c r="AE88" s="240"/>
      <c r="AF88" s="66"/>
      <c r="AG88" s="66"/>
      <c r="AH88" s="319"/>
      <c r="AI88" s="204"/>
      <c r="AJ88" s="870"/>
      <c r="AK88" s="240" t="s">
        <v>82</v>
      </c>
      <c r="AL88" s="240"/>
      <c r="AM88" s="318"/>
      <c r="AN88" s="318"/>
      <c r="AO88" s="240"/>
      <c r="AP88" s="66"/>
      <c r="AQ88" s="66"/>
      <c r="AR88" s="319"/>
      <c r="AS88" s="204"/>
      <c r="AT88" s="983"/>
      <c r="AU88" s="983"/>
      <c r="AV88" s="983"/>
      <c r="AW88" s="784"/>
      <c r="AX88" s="783"/>
    </row>
    <row r="89" spans="1:50" ht="19.5" customHeight="1" x14ac:dyDescent="0.4">
      <c r="A89" s="1153"/>
      <c r="B89" s="948"/>
      <c r="C89" s="343"/>
      <c r="D89" s="336"/>
      <c r="E89" s="362"/>
      <c r="F89" s="362"/>
      <c r="G89" s="362"/>
      <c r="H89" s="362"/>
      <c r="I89" s="398"/>
      <c r="J89" s="703" t="s">
        <v>2</v>
      </c>
      <c r="K89" s="330" t="s">
        <v>80</v>
      </c>
      <c r="L89" s="331"/>
      <c r="M89" s="331"/>
      <c r="N89" s="66"/>
      <c r="O89" s="66"/>
      <c r="P89" s="66"/>
      <c r="Q89" s="319"/>
      <c r="R89" s="333">
        <f>IF(AND(R79=0,R84=0),99,IF(AND(J89="☑",J90="☑"),99,IF(AND(J89="□",J90="□"),99,IF(J89="☑",1,2))))</f>
        <v>1</v>
      </c>
      <c r="S89" s="899"/>
      <c r="T89" s="346"/>
      <c r="U89" s="340"/>
      <c r="V89" s="365"/>
      <c r="W89" s="365"/>
      <c r="X89" s="365"/>
      <c r="Y89" s="365"/>
      <c r="Z89" s="399"/>
      <c r="AA89" s="703" t="s">
        <v>3</v>
      </c>
      <c r="AB89" s="330" t="s">
        <v>80</v>
      </c>
      <c r="AC89" s="331"/>
      <c r="AD89" s="331"/>
      <c r="AE89" s="66"/>
      <c r="AF89" s="66"/>
      <c r="AG89" s="66"/>
      <c r="AH89" s="319"/>
      <c r="AI89" s="333">
        <f>IF(AND(AI79=0,AI84=0),99,IF(AND(AA89="☑",AA90="☑"),99,IF(AND(AA89="□",AA90="□"),99,IF(AA89="☑",1,2))))</f>
        <v>99</v>
      </c>
      <c r="AJ89" s="870"/>
      <c r="AK89" s="707" t="s">
        <v>3</v>
      </c>
      <c r="AL89" s="330" t="s">
        <v>80</v>
      </c>
      <c r="AM89" s="331"/>
      <c r="AN89" s="331"/>
      <c r="AO89" s="66"/>
      <c r="AP89" s="66"/>
      <c r="AQ89" s="66"/>
      <c r="AR89" s="319"/>
      <c r="AS89" s="333">
        <f>IF(AND(AS79=0,AS84=0),99,IF(AND(AK89="☑",AK90="☑"),99,IF(AND(AK89="□",AK90="□"),99,IF(AK89="☑",1,2))))</f>
        <v>99</v>
      </c>
      <c r="AT89" s="983"/>
      <c r="AU89" s="983"/>
      <c r="AV89" s="983"/>
      <c r="AW89" s="784"/>
      <c r="AX89" s="783"/>
    </row>
    <row r="90" spans="1:50" ht="19.5" customHeight="1" x14ac:dyDescent="0.4">
      <c r="A90" s="1153"/>
      <c r="B90" s="948"/>
      <c r="C90" s="411"/>
      <c r="D90" s="362"/>
      <c r="E90" s="362"/>
      <c r="F90" s="362"/>
      <c r="G90" s="362"/>
      <c r="H90" s="362"/>
      <c r="I90" s="398"/>
      <c r="J90" s="703" t="s">
        <v>3</v>
      </c>
      <c r="K90" s="317" t="s">
        <v>81</v>
      </c>
      <c r="L90" s="318"/>
      <c r="M90" s="318"/>
      <c r="N90" s="66"/>
      <c r="P90" s="66"/>
      <c r="Q90" s="319"/>
      <c r="R90" s="410"/>
      <c r="S90" s="899"/>
      <c r="T90" s="412"/>
      <c r="U90" s="365"/>
      <c r="V90" s="365"/>
      <c r="W90" s="365"/>
      <c r="X90" s="365"/>
      <c r="Y90" s="365"/>
      <c r="Z90" s="399"/>
      <c r="AA90" s="703" t="s">
        <v>3</v>
      </c>
      <c r="AB90" s="317" t="s">
        <v>81</v>
      </c>
      <c r="AC90" s="318"/>
      <c r="AD90" s="318"/>
      <c r="AE90" s="66"/>
      <c r="AF90" s="68"/>
      <c r="AG90" s="66"/>
      <c r="AH90" s="319"/>
      <c r="AI90" s="410"/>
      <c r="AJ90" s="870"/>
      <c r="AK90" s="707" t="s">
        <v>3</v>
      </c>
      <c r="AL90" s="317" t="s">
        <v>81</v>
      </c>
      <c r="AM90" s="318"/>
      <c r="AN90" s="318"/>
      <c r="AO90" s="66"/>
      <c r="AP90" s="68"/>
      <c r="AQ90" s="66"/>
      <c r="AR90" s="319"/>
      <c r="AS90" s="410"/>
      <c r="AT90" s="983"/>
      <c r="AU90" s="983"/>
      <c r="AV90" s="983"/>
      <c r="AW90" s="784"/>
      <c r="AX90" s="783"/>
    </row>
    <row r="91" spans="1:50" ht="19.5" customHeight="1" x14ac:dyDescent="0.15">
      <c r="A91" s="1153"/>
      <c r="B91" s="948"/>
      <c r="C91" s="343"/>
      <c r="D91" s="343"/>
      <c r="E91" s="343"/>
      <c r="F91" s="343"/>
      <c r="G91" s="343"/>
      <c r="H91" s="343"/>
      <c r="I91" s="398"/>
      <c r="J91" s="239" t="s">
        <v>256</v>
      </c>
      <c r="K91" s="240"/>
      <c r="L91" s="318"/>
      <c r="M91" s="318"/>
      <c r="N91" s="66"/>
      <c r="O91" s="344" t="str">
        <f>IF(O92="","",IFERROR(IF(DATEDIF(O92,$K$14,"M")&lt;6,"レポート記入日から6ヵ月未満になっていませんか？",""),""))</f>
        <v/>
      </c>
      <c r="P91" s="345"/>
      <c r="Q91" s="319"/>
      <c r="R91" s="204"/>
      <c r="S91" s="899"/>
      <c r="T91" s="346"/>
      <c r="U91" s="346"/>
      <c r="V91" s="346"/>
      <c r="W91" s="346"/>
      <c r="X91" s="346"/>
      <c r="Y91" s="346"/>
      <c r="Z91" s="399"/>
      <c r="AA91" s="239" t="s">
        <v>256</v>
      </c>
      <c r="AB91" s="240"/>
      <c r="AC91" s="318"/>
      <c r="AD91" s="318"/>
      <c r="AE91" s="66"/>
      <c r="AF91" s="344" t="str">
        <f>IF(AF92="","",IFERROR(IF(DATEDIF(AF92,$K$14,"M")&lt;6,"レポート記入日から6ヵ月未満になっていませんか？",""),""))</f>
        <v/>
      </c>
      <c r="AG91" s="345"/>
      <c r="AH91" s="319"/>
      <c r="AI91" s="204"/>
      <c r="AJ91" s="870"/>
      <c r="AK91" s="240" t="s">
        <v>256</v>
      </c>
      <c r="AL91" s="240"/>
      <c r="AM91" s="318"/>
      <c r="AN91" s="318"/>
      <c r="AO91" s="66"/>
      <c r="AP91" s="344" t="str">
        <f>IF(AP92="","",IFERROR(IF(DATEDIF(AP92,$K$14,"M")&lt;6,"レポート記入日から6ヵ月未満になっていませんか？",""),""))</f>
        <v/>
      </c>
      <c r="AQ91" s="345"/>
      <c r="AR91" s="319"/>
      <c r="AS91" s="204"/>
      <c r="AT91" s="983"/>
      <c r="AU91" s="983"/>
      <c r="AV91" s="983"/>
      <c r="AW91" s="784"/>
      <c r="AX91" s="783"/>
    </row>
    <row r="92" spans="1:50" ht="19.5" customHeight="1" x14ac:dyDescent="0.4">
      <c r="A92" s="1153"/>
      <c r="B92" s="948"/>
      <c r="C92" s="343"/>
      <c r="D92" s="400"/>
      <c r="E92" s="401"/>
      <c r="F92" s="401"/>
      <c r="G92" s="401"/>
      <c r="H92" s="401"/>
      <c r="I92" s="398"/>
      <c r="J92" s="703" t="s">
        <v>2</v>
      </c>
      <c r="K92" s="348" t="s">
        <v>85</v>
      </c>
      <c r="M92" s="242"/>
      <c r="N92" s="349" t="s">
        <v>87</v>
      </c>
      <c r="O92" s="704"/>
      <c r="P92" s="350"/>
      <c r="Q92" s="319"/>
      <c r="R92" s="333">
        <f>IF(AND(R79=0,R84=0),99,IF(AND(J92="☑",J93="☑",J94="☑"),99,IF(AND(J92="□",J93="□",J94="□"),99,IF(AND(J92="☑",J93="☑"),99,IF(AND(J92="☑",J94="☑"),99,IF(AND(J93="☑",J94="☑"),99,IF(J92="☑",1,IF(J93="☑",2,3))))))))</f>
        <v>1</v>
      </c>
      <c r="S92" s="899"/>
      <c r="T92" s="346"/>
      <c r="U92" s="403"/>
      <c r="V92" s="404"/>
      <c r="W92" s="404"/>
      <c r="X92" s="404"/>
      <c r="Y92" s="404"/>
      <c r="Z92" s="399"/>
      <c r="AA92" s="703" t="s">
        <v>3</v>
      </c>
      <c r="AB92" s="348" t="s">
        <v>85</v>
      </c>
      <c r="AC92" s="68"/>
      <c r="AD92" s="242"/>
      <c r="AE92" s="349" t="s">
        <v>87</v>
      </c>
      <c r="AF92" s="704"/>
      <c r="AG92" s="350"/>
      <c r="AH92" s="319"/>
      <c r="AI92" s="333">
        <f>IF(AND(AI79=0,AI84=0),99,IF(AND(AA92="☑",AA93="☑",AA94="☑"),99,IF(AND(AA92="□",AA93="□",AA94="□"),99,IF(AND(AA92="☑",AA93="☑"),99,IF(AND(AA92="☑",AA94="☑"),99,IF(AND(AA93="☑",AA94="☑"),99,IF(AA92="☑",1,IF(AA93="☑",2,3))))))))</f>
        <v>99</v>
      </c>
      <c r="AJ92" s="870"/>
      <c r="AK92" s="707" t="s">
        <v>3</v>
      </c>
      <c r="AL92" s="348" t="s">
        <v>85</v>
      </c>
      <c r="AM92" s="68"/>
      <c r="AN92" s="242"/>
      <c r="AO92" s="349" t="s">
        <v>87</v>
      </c>
      <c r="AP92" s="704"/>
      <c r="AQ92" s="350"/>
      <c r="AR92" s="319"/>
      <c r="AS92" s="333">
        <f>IF(AND(AS79=0,AS84=0),99,IF(AND(AK92="☑",AK93="☑",AK94="☑"),99,IF(AND(AK92="□",AK93="□",AK94="□"),99,IF(AND(AK92="☑",AK93="☑"),99,IF(AND(AK92="☑",AK94="☑"),99,IF(AND(AK93="☑",AK94="☑"),99,IF(AK92="☑",1,IF(AK93="☑",2,3))))))))</f>
        <v>99</v>
      </c>
      <c r="AT92" s="983"/>
      <c r="AU92" s="983"/>
      <c r="AV92" s="983"/>
      <c r="AW92" s="784"/>
      <c r="AX92" s="783"/>
    </row>
    <row r="93" spans="1:50" ht="19.5" customHeight="1" x14ac:dyDescent="0.25">
      <c r="A93" s="1153"/>
      <c r="B93" s="948"/>
      <c r="C93" s="343"/>
      <c r="D93" s="401"/>
      <c r="E93" s="401"/>
      <c r="F93" s="401"/>
      <c r="G93" s="401"/>
      <c r="H93" s="401"/>
      <c r="I93" s="343"/>
      <c r="J93" s="703" t="s">
        <v>3</v>
      </c>
      <c r="K93" s="348" t="s">
        <v>83</v>
      </c>
      <c r="M93" s="242"/>
      <c r="N93" s="353" t="s">
        <v>183</v>
      </c>
      <c r="O93" s="240"/>
      <c r="P93" s="240"/>
      <c r="Q93" s="354"/>
      <c r="R93" s="392"/>
      <c r="S93" s="899"/>
      <c r="T93" s="346"/>
      <c r="U93" s="404"/>
      <c r="V93" s="404"/>
      <c r="W93" s="404"/>
      <c r="X93" s="404"/>
      <c r="Y93" s="404"/>
      <c r="Z93" s="346"/>
      <c r="AA93" s="703" t="s">
        <v>3</v>
      </c>
      <c r="AB93" s="348" t="s">
        <v>83</v>
      </c>
      <c r="AC93" s="68"/>
      <c r="AD93" s="242"/>
      <c r="AE93" s="353" t="s">
        <v>183</v>
      </c>
      <c r="AF93" s="240"/>
      <c r="AG93" s="240"/>
      <c r="AH93" s="354"/>
      <c r="AI93" s="392"/>
      <c r="AJ93" s="870"/>
      <c r="AK93" s="707" t="s">
        <v>3</v>
      </c>
      <c r="AL93" s="348" t="s">
        <v>83</v>
      </c>
      <c r="AM93" s="68"/>
      <c r="AN93" s="242"/>
      <c r="AO93" s="353" t="s">
        <v>183</v>
      </c>
      <c r="AP93" s="240"/>
      <c r="AQ93" s="240"/>
      <c r="AR93" s="354"/>
      <c r="AS93" s="392"/>
      <c r="AT93" s="983"/>
      <c r="AU93" s="983"/>
      <c r="AV93" s="983"/>
      <c r="AW93" s="784"/>
      <c r="AX93" s="783"/>
    </row>
    <row r="94" spans="1:50" ht="19.5" customHeight="1" x14ac:dyDescent="0.4">
      <c r="A94" s="1153"/>
      <c r="B94" s="948"/>
      <c r="C94" s="343"/>
      <c r="D94" s="336"/>
      <c r="E94" s="337"/>
      <c r="F94" s="337"/>
      <c r="G94" s="337"/>
      <c r="H94" s="337"/>
      <c r="I94" s="343"/>
      <c r="J94" s="703" t="s">
        <v>3</v>
      </c>
      <c r="K94" s="348" t="s">
        <v>22</v>
      </c>
      <c r="M94" s="242"/>
      <c r="N94" s="240"/>
      <c r="O94" s="243"/>
      <c r="P94" s="243"/>
      <c r="Q94" s="357"/>
      <c r="R94" s="392"/>
      <c r="S94" s="899"/>
      <c r="T94" s="346"/>
      <c r="U94" s="340"/>
      <c r="V94" s="341"/>
      <c r="W94" s="341"/>
      <c r="X94" s="341"/>
      <c r="Y94" s="341"/>
      <c r="Z94" s="346"/>
      <c r="AA94" s="703" t="s">
        <v>3</v>
      </c>
      <c r="AB94" s="348" t="s">
        <v>22</v>
      </c>
      <c r="AC94" s="68"/>
      <c r="AD94" s="242"/>
      <c r="AE94" s="240"/>
      <c r="AF94" s="243"/>
      <c r="AG94" s="243"/>
      <c r="AH94" s="357"/>
      <c r="AI94" s="392"/>
      <c r="AJ94" s="870"/>
      <c r="AK94" s="707" t="s">
        <v>3</v>
      </c>
      <c r="AL94" s="348" t="s">
        <v>22</v>
      </c>
      <c r="AM94" s="68"/>
      <c r="AN94" s="242"/>
      <c r="AO94" s="240"/>
      <c r="AP94" s="243"/>
      <c r="AQ94" s="243"/>
      <c r="AR94" s="357"/>
      <c r="AS94" s="392"/>
      <c r="AT94" s="983"/>
      <c r="AU94" s="983"/>
      <c r="AV94" s="983"/>
      <c r="AW94" s="223"/>
      <c r="AX94" s="224"/>
    </row>
    <row r="95" spans="1:50" ht="19.5" customHeight="1" x14ac:dyDescent="0.3">
      <c r="A95" s="1153"/>
      <c r="B95" s="948"/>
      <c r="C95" s="356"/>
      <c r="D95" s="337"/>
      <c r="E95" s="337"/>
      <c r="F95" s="337"/>
      <c r="G95" s="337"/>
      <c r="H95" s="337"/>
      <c r="I95" s="343"/>
      <c r="J95" s="359" t="s">
        <v>88</v>
      </c>
      <c r="K95" s="240"/>
      <c r="L95" s="241"/>
      <c r="M95" s="242"/>
      <c r="N95" s="240"/>
      <c r="O95" s="243"/>
      <c r="P95" s="243"/>
      <c r="Q95" s="244" t="str">
        <f>IF(ISNUMBER(Q96),"","必要項目が正しく選択されていません")</f>
        <v/>
      </c>
      <c r="R95" s="413"/>
      <c r="S95" s="899"/>
      <c r="T95" s="358"/>
      <c r="U95" s="341"/>
      <c r="V95" s="341"/>
      <c r="W95" s="341"/>
      <c r="X95" s="341"/>
      <c r="Y95" s="341"/>
      <c r="Z95" s="346"/>
      <c r="AA95" s="359" t="s">
        <v>226</v>
      </c>
      <c r="AB95" s="240"/>
      <c r="AC95" s="241"/>
      <c r="AD95" s="242"/>
      <c r="AE95" s="240"/>
      <c r="AF95" s="243"/>
      <c r="AG95" s="243"/>
      <c r="AH95" s="244" t="str">
        <f>IF(ISNUMBER(AH96),"","必要項目が正しく選択されていません")</f>
        <v/>
      </c>
      <c r="AI95" s="413"/>
      <c r="AJ95" s="870"/>
      <c r="AK95" s="360" t="s">
        <v>88</v>
      </c>
      <c r="AL95" s="240"/>
      <c r="AM95" s="241"/>
      <c r="AN95" s="242"/>
      <c r="AO95" s="240"/>
      <c r="AP95" s="243"/>
      <c r="AQ95" s="243"/>
      <c r="AR95" s="244" t="str">
        <f>IF(ISNUMBER(AR96),"","必要項目が正しく選択されていません")</f>
        <v/>
      </c>
      <c r="AS95" s="413"/>
      <c r="AT95" s="983"/>
      <c r="AU95" s="983"/>
      <c r="AV95" s="983"/>
      <c r="AW95" s="223"/>
      <c r="AX95" s="224"/>
    </row>
    <row r="96" spans="1:50" ht="39.6" customHeight="1" x14ac:dyDescent="0.25">
      <c r="A96" s="1153"/>
      <c r="B96" s="948"/>
      <c r="C96" s="361"/>
      <c r="D96" s="336"/>
      <c r="E96" s="362"/>
      <c r="F96" s="362"/>
      <c r="G96" s="362"/>
      <c r="H96" s="362"/>
      <c r="I96" s="363"/>
      <c r="J96" s="239"/>
      <c r="K96" s="790"/>
      <c r="L96" s="790"/>
      <c r="M96" s="790"/>
      <c r="N96" s="790"/>
      <c r="O96" s="790"/>
      <c r="P96" s="243"/>
      <c r="Q96" s="247">
        <f>IF(J74="☑",1,IF(AND(OR(R79=11,R84=11,),OR(R89=99,R92=99)),"Error",IF(AND(R79=11,R89=1,R92=1),5,IF(AND(R79=11,R89=1,R92=2),3,IF(AND(R79=11,R89=2,R92=1),3,IF(AND(R79=11,R89=2,R92=2),3,IF(AND(R79=0,R84=11,R89=1,R92=1),3,IF(AND(R79=0,R84=11,R89=1,R92=2),3,IF(AND(R79=0,R84=11,R89=2,R92=1),3,IF(AND(R79=0,R84=11,R89=2,R92=2),3,1))))))))))</f>
        <v>5</v>
      </c>
      <c r="R96" s="413"/>
      <c r="S96" s="899"/>
      <c r="T96" s="364"/>
      <c r="U96" s="340"/>
      <c r="V96" s="365"/>
      <c r="W96" s="365"/>
      <c r="X96" s="365"/>
      <c r="Y96" s="365"/>
      <c r="Z96" s="366"/>
      <c r="AA96" s="239"/>
      <c r="AB96" s="240"/>
      <c r="AC96" s="805"/>
      <c r="AD96" s="806"/>
      <c r="AE96" s="806"/>
      <c r="AF96" s="806"/>
      <c r="AG96" s="243"/>
      <c r="AH96" s="247">
        <f>IF(AA73="☑",Q96,IF(AA74="☑",1,IF(AND(OR(AI79=11,AI84=11,),OR(AI89=99,AI92=99)),"error",IF(AND(AI79=11,AI89=1,AI92=1),5,IF(AND(AI79=11,AI89=1,AI92=2),3,IF(AND(AI79=11,AI89=2,AI92=1),3,IF(AND(AI79=11,AI89=2,AI92=2),3,IF(AND(AI79=0,AI84=11,AI89=1,AI92=1),3,IF(AND(AI79=0,AI84=11,AI89=1,AI92=2),3,IF(AND(AI79=0,AI84=11,AI89=2,AI92=1),3,IF(AND(AI79=0,AI84=11,AI89=2,AI92=2),3,1)))))))))))</f>
        <v>5</v>
      </c>
      <c r="AI96" s="413"/>
      <c r="AJ96" s="870"/>
      <c r="AK96" s="240"/>
      <c r="AL96" s="240"/>
      <c r="AM96" s="805"/>
      <c r="AN96" s="806"/>
      <c r="AO96" s="806"/>
      <c r="AP96" s="806"/>
      <c r="AQ96" s="243"/>
      <c r="AR96" s="247">
        <f>IF(AK73="☑",Q96,IF(AN73="☑",AH96,IF(AK74="☑",1,IF(AND(OR(AS79=11,AS84=11,),OR(AS89=99,AS92=99)),"error",IF(AND(AS79=11,AS89=1,AS92=1),5,IF(AND(AS79=11,AS89=1,AS92=2),3,IF(AND(AS79=11,AS89=2,AS92=1),3,IF(AND(AS79=11,AS89=2,AS92=2),3,IF(AND(AS79=0,AS84=11,AS89=1,AS92=1),3,IF(AND(AS79=0,AS84=11,AS89=1,AS92=2),3,IF(AND(AS79=0,AS84=11,AS89=2,AS92=1),3,IF(AND(AS79=0,AS84=11,AS89=2,AS92=2),3,1))))))))))))</f>
        <v>5</v>
      </c>
      <c r="AS96" s="413"/>
      <c r="AT96" s="983"/>
      <c r="AU96" s="983"/>
      <c r="AV96" s="983"/>
      <c r="AW96" s="223"/>
      <c r="AX96" s="224"/>
    </row>
    <row r="97" spans="1:50" ht="16.5" customHeight="1" x14ac:dyDescent="0.15">
      <c r="A97" s="1153"/>
      <c r="B97" s="949"/>
      <c r="C97" s="361"/>
      <c r="D97" s="414"/>
      <c r="E97" s="414"/>
      <c r="F97" s="414"/>
      <c r="G97" s="414"/>
      <c r="H97" s="414"/>
      <c r="I97" s="415"/>
      <c r="J97" s="416"/>
      <c r="K97" s="417"/>
      <c r="L97" s="418"/>
      <c r="M97" s="418"/>
      <c r="N97" s="418"/>
      <c r="O97" s="418"/>
      <c r="P97" s="418"/>
      <c r="Q97" s="251" t="s">
        <v>1</v>
      </c>
      <c r="R97" s="419"/>
      <c r="S97" s="1017"/>
      <c r="T97" s="364"/>
      <c r="U97" s="420"/>
      <c r="V97" s="420"/>
      <c r="W97" s="420"/>
      <c r="X97" s="420"/>
      <c r="Y97" s="420"/>
      <c r="Z97" s="421"/>
      <c r="AA97" s="416"/>
      <c r="AB97" s="417"/>
      <c r="AC97" s="418"/>
      <c r="AD97" s="418"/>
      <c r="AE97" s="418"/>
      <c r="AF97" s="418"/>
      <c r="AG97" s="418"/>
      <c r="AH97" s="251" t="s">
        <v>1</v>
      </c>
      <c r="AI97" s="419"/>
      <c r="AJ97" s="1005"/>
      <c r="AK97" s="417"/>
      <c r="AL97" s="417"/>
      <c r="AM97" s="418"/>
      <c r="AN97" s="418"/>
      <c r="AO97" s="418"/>
      <c r="AP97" s="418"/>
      <c r="AQ97" s="418"/>
      <c r="AR97" s="251" t="s">
        <v>1</v>
      </c>
      <c r="AS97" s="419"/>
      <c r="AT97" s="984"/>
      <c r="AU97" s="984"/>
      <c r="AV97" s="984"/>
      <c r="AW97" s="422"/>
      <c r="AX97" s="423"/>
    </row>
    <row r="98" spans="1:50" ht="29.25" customHeight="1" x14ac:dyDescent="0.4">
      <c r="A98" s="1153"/>
      <c r="B98" s="962" t="s">
        <v>66</v>
      </c>
      <c r="C98" s="961" t="s">
        <v>30</v>
      </c>
      <c r="D98" s="839"/>
      <c r="E98" s="839"/>
      <c r="F98" s="839"/>
      <c r="G98" s="839"/>
      <c r="H98" s="839"/>
      <c r="I98" s="840"/>
      <c r="J98" s="258" t="s">
        <v>276</v>
      </c>
      <c r="K98" s="424"/>
      <c r="L98" s="424"/>
      <c r="M98" s="424"/>
      <c r="N98" s="425"/>
      <c r="O98" s="426"/>
      <c r="P98" s="426"/>
      <c r="Q98" s="427"/>
      <c r="R98" s="428"/>
      <c r="S98" s="909" t="s">
        <v>66</v>
      </c>
      <c r="T98" s="831" t="s">
        <v>30</v>
      </c>
      <c r="U98" s="839"/>
      <c r="V98" s="839"/>
      <c r="W98" s="839"/>
      <c r="X98" s="839"/>
      <c r="Y98" s="839"/>
      <c r="Z98" s="840"/>
      <c r="AA98" s="712" t="s">
        <v>3</v>
      </c>
      <c r="AB98" s="200" t="s">
        <v>274</v>
      </c>
      <c r="AC98" s="201"/>
      <c r="AD98" s="429"/>
      <c r="AE98" s="201"/>
      <c r="AF98" s="430"/>
      <c r="AG98" s="430"/>
      <c r="AH98" s="431"/>
      <c r="AI98" s="428"/>
      <c r="AJ98" s="810" t="s">
        <v>283</v>
      </c>
      <c r="AK98" s="719" t="s">
        <v>2</v>
      </c>
      <c r="AL98" s="206" t="s">
        <v>274</v>
      </c>
      <c r="AM98" s="201"/>
      <c r="AN98" s="429"/>
      <c r="AO98" s="201"/>
      <c r="AP98" s="430"/>
      <c r="AQ98" s="430"/>
      <c r="AR98" s="431"/>
      <c r="AS98" s="428"/>
      <c r="AT98" s="432"/>
      <c r="AU98" s="432"/>
      <c r="AV98" s="432"/>
      <c r="AW98" s="433"/>
      <c r="AX98" s="268"/>
    </row>
    <row r="99" spans="1:50" ht="29.25" customHeight="1" x14ac:dyDescent="0.4">
      <c r="A99" s="1153"/>
      <c r="B99" s="963"/>
      <c r="C99" s="799"/>
      <c r="D99" s="800"/>
      <c r="E99" s="800"/>
      <c r="F99" s="800"/>
      <c r="G99" s="800"/>
      <c r="H99" s="800"/>
      <c r="I99" s="801"/>
      <c r="J99" s="269" t="s">
        <v>275</v>
      </c>
      <c r="K99" s="434"/>
      <c r="L99" s="435"/>
      <c r="M99" s="435"/>
      <c r="N99" s="295"/>
      <c r="O99" s="66"/>
      <c r="P99" s="221"/>
      <c r="Q99" s="436"/>
      <c r="R99" s="437"/>
      <c r="S99" s="914"/>
      <c r="T99" s="799"/>
      <c r="U99" s="800"/>
      <c r="V99" s="800"/>
      <c r="W99" s="800"/>
      <c r="X99" s="800"/>
      <c r="Y99" s="800"/>
      <c r="Z99" s="801"/>
      <c r="AA99" s="438"/>
      <c r="AB99" s="439"/>
      <c r="AC99" s="435"/>
      <c r="AD99" s="435"/>
      <c r="AE99" s="295"/>
      <c r="AF99" s="221"/>
      <c r="AG99" s="221"/>
      <c r="AH99" s="436"/>
      <c r="AI99" s="437"/>
      <c r="AJ99" s="844"/>
      <c r="AK99" s="439"/>
      <c r="AL99" s="434"/>
      <c r="AM99" s="435"/>
      <c r="AN99" s="435"/>
      <c r="AO99" s="295"/>
      <c r="AP99" s="66"/>
      <c r="AQ99" s="66"/>
      <c r="AR99" s="440"/>
      <c r="AS99" s="437"/>
      <c r="AT99" s="1083">
        <f>Q110</f>
        <v>5</v>
      </c>
      <c r="AU99" s="1083">
        <f>AH110</f>
        <v>5</v>
      </c>
      <c r="AV99" s="1083">
        <f>AR110</f>
        <v>5</v>
      </c>
      <c r="AW99" s="785" t="s">
        <v>411</v>
      </c>
      <c r="AX99" s="786"/>
    </row>
    <row r="100" spans="1:50" ht="19.5" customHeight="1" x14ac:dyDescent="0.4">
      <c r="A100" s="1153"/>
      <c r="B100" s="963"/>
      <c r="C100" s="799"/>
      <c r="D100" s="800"/>
      <c r="E100" s="800"/>
      <c r="F100" s="800"/>
      <c r="G100" s="800"/>
      <c r="H100" s="800"/>
      <c r="I100" s="801"/>
      <c r="J100" s="817" t="s">
        <v>86</v>
      </c>
      <c r="K100" s="804"/>
      <c r="L100" s="804"/>
      <c r="M100" s="441"/>
      <c r="N100" s="442"/>
      <c r="O100" s="71"/>
      <c r="P100" s="71"/>
      <c r="Q100" s="443"/>
      <c r="R100" s="444"/>
      <c r="S100" s="914"/>
      <c r="T100" s="799"/>
      <c r="U100" s="800"/>
      <c r="V100" s="800"/>
      <c r="W100" s="800"/>
      <c r="X100" s="800"/>
      <c r="Y100" s="800"/>
      <c r="Z100" s="801"/>
      <c r="AA100" s="817" t="s">
        <v>86</v>
      </c>
      <c r="AB100" s="804"/>
      <c r="AC100" s="804"/>
      <c r="AD100" s="441"/>
      <c r="AE100" s="442"/>
      <c r="AH100" s="443"/>
      <c r="AI100" s="444"/>
      <c r="AJ100" s="844"/>
      <c r="AK100" s="817" t="s">
        <v>86</v>
      </c>
      <c r="AL100" s="804"/>
      <c r="AM100" s="804"/>
      <c r="AN100" s="441"/>
      <c r="AO100" s="442"/>
      <c r="AR100" s="443"/>
      <c r="AS100" s="444"/>
      <c r="AT100" s="1084"/>
      <c r="AU100" s="1084"/>
      <c r="AV100" s="1084"/>
      <c r="AW100" s="778"/>
      <c r="AX100" s="779"/>
    </row>
    <row r="101" spans="1:50" ht="19.5" customHeight="1" x14ac:dyDescent="0.4">
      <c r="A101" s="1153"/>
      <c r="B101" s="963"/>
      <c r="C101" s="799"/>
      <c r="D101" s="800"/>
      <c r="E101" s="800"/>
      <c r="F101" s="800"/>
      <c r="G101" s="800"/>
      <c r="H101" s="800"/>
      <c r="I101" s="801"/>
      <c r="J101" s="439"/>
      <c r="K101" s="270"/>
      <c r="L101" s="697"/>
      <c r="M101" s="269" t="s">
        <v>273</v>
      </c>
      <c r="N101" s="270"/>
      <c r="O101" s="270"/>
      <c r="P101" s="270"/>
      <c r="Q101" s="271"/>
      <c r="R101" s="444"/>
      <c r="S101" s="914"/>
      <c r="T101" s="799"/>
      <c r="U101" s="800"/>
      <c r="V101" s="800"/>
      <c r="W101" s="800"/>
      <c r="X101" s="800"/>
      <c r="Y101" s="800"/>
      <c r="Z101" s="801"/>
      <c r="AA101" s="439"/>
      <c r="AB101" s="270"/>
      <c r="AC101" s="697"/>
      <c r="AD101" s="269" t="s">
        <v>273</v>
      </c>
      <c r="AE101" s="270"/>
      <c r="AF101" s="270"/>
      <c r="AG101" s="270"/>
      <c r="AH101" s="271"/>
      <c r="AI101" s="444"/>
      <c r="AJ101" s="844"/>
      <c r="AK101" s="439"/>
      <c r="AL101" s="270"/>
      <c r="AM101" s="697">
        <v>2024</v>
      </c>
      <c r="AN101" s="269" t="s">
        <v>273</v>
      </c>
      <c r="AO101" s="270"/>
      <c r="AP101" s="270"/>
      <c r="AQ101" s="270"/>
      <c r="AR101" s="271"/>
      <c r="AS101" s="444"/>
      <c r="AT101" s="1084"/>
      <c r="AU101" s="1084"/>
      <c r="AV101" s="1084"/>
      <c r="AW101" s="780"/>
      <c r="AX101" s="781"/>
    </row>
    <row r="102" spans="1:50" ht="19.5" customHeight="1" x14ac:dyDescent="0.4">
      <c r="A102" s="1153"/>
      <c r="B102" s="963"/>
      <c r="C102" s="799"/>
      <c r="D102" s="800"/>
      <c r="E102" s="800"/>
      <c r="F102" s="800"/>
      <c r="G102" s="800"/>
      <c r="H102" s="800"/>
      <c r="I102" s="801"/>
      <c r="J102" s="445"/>
      <c r="K102" s="270"/>
      <c r="L102" s="270"/>
      <c r="M102" s="270"/>
      <c r="N102" s="270"/>
      <c r="O102" s="270"/>
      <c r="P102" s="270"/>
      <c r="Q102" s="271"/>
      <c r="R102" s="437"/>
      <c r="S102" s="914"/>
      <c r="T102" s="799"/>
      <c r="U102" s="800"/>
      <c r="V102" s="800"/>
      <c r="W102" s="800"/>
      <c r="X102" s="800"/>
      <c r="Y102" s="800"/>
      <c r="Z102" s="801"/>
      <c r="AA102" s="445"/>
      <c r="AB102" s="270"/>
      <c r="AC102" s="270"/>
      <c r="AD102" s="270"/>
      <c r="AE102" s="270"/>
      <c r="AF102" s="270"/>
      <c r="AG102" s="270"/>
      <c r="AH102" s="271"/>
      <c r="AI102" s="437"/>
      <c r="AJ102" s="844"/>
      <c r="AK102" s="445"/>
      <c r="AL102" s="270"/>
      <c r="AM102" s="270"/>
      <c r="AN102" s="270"/>
      <c r="AO102" s="270"/>
      <c r="AP102" s="270"/>
      <c r="AQ102" s="270"/>
      <c r="AR102" s="271"/>
      <c r="AS102" s="437"/>
      <c r="AT102" s="1084"/>
      <c r="AU102" s="1084"/>
      <c r="AV102" s="1084"/>
      <c r="AW102" s="780"/>
      <c r="AX102" s="781"/>
    </row>
    <row r="103" spans="1:50" ht="19.5" customHeight="1" x14ac:dyDescent="0.4">
      <c r="A103" s="1153"/>
      <c r="B103" s="963"/>
      <c r="C103" s="799"/>
      <c r="D103" s="800"/>
      <c r="E103" s="800"/>
      <c r="F103" s="800"/>
      <c r="G103" s="800"/>
      <c r="H103" s="800"/>
      <c r="I103" s="801"/>
      <c r="J103" s="445"/>
      <c r="K103" s="273"/>
      <c r="L103" s="227" t="s">
        <v>428</v>
      </c>
      <c r="M103" s="813">
        <v>0</v>
      </c>
      <c r="N103" s="814"/>
      <c r="O103" s="218" t="s">
        <v>268</v>
      </c>
      <c r="P103" s="270"/>
      <c r="Q103" s="271"/>
      <c r="R103" s="437"/>
      <c r="S103" s="914"/>
      <c r="T103" s="799"/>
      <c r="U103" s="800"/>
      <c r="V103" s="800"/>
      <c r="W103" s="800"/>
      <c r="X103" s="800"/>
      <c r="Y103" s="800"/>
      <c r="Z103" s="801"/>
      <c r="AA103" s="445"/>
      <c r="AB103" s="273"/>
      <c r="AC103" s="227" t="s">
        <v>428</v>
      </c>
      <c r="AD103" s="813"/>
      <c r="AE103" s="814"/>
      <c r="AF103" s="218" t="s">
        <v>268</v>
      </c>
      <c r="AG103" s="270"/>
      <c r="AH103" s="271"/>
      <c r="AI103" s="437"/>
      <c r="AJ103" s="844"/>
      <c r="AK103" s="445"/>
      <c r="AL103" s="273"/>
      <c r="AM103" s="227" t="s">
        <v>428</v>
      </c>
      <c r="AN103" s="813">
        <v>0</v>
      </c>
      <c r="AO103" s="814"/>
      <c r="AP103" s="218" t="s">
        <v>268</v>
      </c>
      <c r="AQ103" s="270"/>
      <c r="AR103" s="271"/>
      <c r="AS103" s="437"/>
      <c r="AT103" s="1084"/>
      <c r="AU103" s="1084"/>
      <c r="AV103" s="1084"/>
      <c r="AW103" s="780"/>
      <c r="AX103" s="781"/>
    </row>
    <row r="104" spans="1:50" ht="19.5" customHeight="1" x14ac:dyDescent="0.4">
      <c r="A104" s="1153"/>
      <c r="B104" s="963"/>
      <c r="C104" s="446"/>
      <c r="D104" s="887" t="s">
        <v>176</v>
      </c>
      <c r="E104" s="888"/>
      <c r="F104" s="888"/>
      <c r="G104" s="888"/>
      <c r="H104" s="889"/>
      <c r="I104" s="329"/>
      <c r="J104" s="445"/>
      <c r="K104" s="270"/>
      <c r="L104" s="270"/>
      <c r="M104" s="270"/>
      <c r="N104" s="270"/>
      <c r="O104" s="270"/>
      <c r="P104" s="270"/>
      <c r="Q104" s="271"/>
      <c r="R104" s="437"/>
      <c r="S104" s="914"/>
      <c r="T104" s="447"/>
      <c r="U104" s="887" t="s">
        <v>176</v>
      </c>
      <c r="V104" s="888"/>
      <c r="W104" s="888"/>
      <c r="X104" s="888"/>
      <c r="Y104" s="889"/>
      <c r="Z104" s="232"/>
      <c r="AA104" s="445"/>
      <c r="AB104" s="270"/>
      <c r="AC104" s="270"/>
      <c r="AD104" s="270"/>
      <c r="AE104" s="270"/>
      <c r="AF104" s="270"/>
      <c r="AG104" s="270"/>
      <c r="AH104" s="271"/>
      <c r="AI104" s="437"/>
      <c r="AJ104" s="844"/>
      <c r="AK104" s="445"/>
      <c r="AL104" s="270"/>
      <c r="AM104" s="270"/>
      <c r="AN104" s="270"/>
      <c r="AO104" s="270"/>
      <c r="AP104" s="270"/>
      <c r="AQ104" s="270"/>
      <c r="AR104" s="271"/>
      <c r="AS104" s="437"/>
      <c r="AT104" s="1084"/>
      <c r="AU104" s="1084"/>
      <c r="AV104" s="1084"/>
      <c r="AW104" s="223"/>
      <c r="AX104" s="224"/>
    </row>
    <row r="105" spans="1:50" ht="19.5" customHeight="1" x14ac:dyDescent="0.4">
      <c r="A105" s="1153"/>
      <c r="B105" s="963"/>
      <c r="C105" s="446"/>
      <c r="D105" s="890"/>
      <c r="E105" s="891"/>
      <c r="F105" s="891"/>
      <c r="G105" s="891"/>
      <c r="H105" s="892"/>
      <c r="I105" s="329"/>
      <c r="J105" s="445"/>
      <c r="K105" s="273"/>
      <c r="L105" s="227" t="s">
        <v>429</v>
      </c>
      <c r="M105" s="813">
        <v>0</v>
      </c>
      <c r="N105" s="813"/>
      <c r="O105" s="218" t="s">
        <v>268</v>
      </c>
      <c r="P105" s="270"/>
      <c r="Q105" s="271"/>
      <c r="R105" s="437"/>
      <c r="S105" s="914"/>
      <c r="T105" s="447"/>
      <c r="U105" s="890"/>
      <c r="V105" s="891"/>
      <c r="W105" s="891"/>
      <c r="X105" s="891"/>
      <c r="Y105" s="892"/>
      <c r="Z105" s="232"/>
      <c r="AA105" s="445"/>
      <c r="AB105" s="273"/>
      <c r="AC105" s="227" t="s">
        <v>429</v>
      </c>
      <c r="AD105" s="813"/>
      <c r="AE105" s="813"/>
      <c r="AF105" s="218" t="s">
        <v>268</v>
      </c>
      <c r="AG105" s="270"/>
      <c r="AH105" s="271"/>
      <c r="AI105" s="437"/>
      <c r="AJ105" s="844"/>
      <c r="AK105" s="445"/>
      <c r="AL105" s="273"/>
      <c r="AM105" s="227" t="s">
        <v>429</v>
      </c>
      <c r="AN105" s="813">
        <v>0</v>
      </c>
      <c r="AO105" s="813"/>
      <c r="AP105" s="218" t="s">
        <v>268</v>
      </c>
      <c r="AQ105" s="270"/>
      <c r="AR105" s="271"/>
      <c r="AS105" s="437"/>
      <c r="AT105" s="1084"/>
      <c r="AU105" s="1084"/>
      <c r="AV105" s="1084"/>
      <c r="AW105" s="777"/>
      <c r="AX105" s="772"/>
    </row>
    <row r="106" spans="1:50" ht="19.5" customHeight="1" x14ac:dyDescent="0.15">
      <c r="A106" s="1153"/>
      <c r="B106" s="963"/>
      <c r="C106" s="448"/>
      <c r="D106" s="848" t="s">
        <v>174</v>
      </c>
      <c r="E106" s="872"/>
      <c r="F106" s="872"/>
      <c r="G106" s="872"/>
      <c r="H106" s="873"/>
      <c r="I106" s="449"/>
      <c r="J106" s="445"/>
      <c r="K106" s="270"/>
      <c r="L106" s="270"/>
      <c r="M106" s="270"/>
      <c r="N106" s="270"/>
      <c r="O106" s="270"/>
      <c r="P106" s="270"/>
      <c r="Q106" s="271"/>
      <c r="R106" s="437"/>
      <c r="S106" s="914"/>
      <c r="T106" s="450"/>
      <c r="U106" s="848" t="s">
        <v>174</v>
      </c>
      <c r="V106" s="872"/>
      <c r="W106" s="872"/>
      <c r="X106" s="872"/>
      <c r="Y106" s="873"/>
      <c r="Z106" s="451"/>
      <c r="AA106" s="445"/>
      <c r="AB106" s="270"/>
      <c r="AC106" s="270"/>
      <c r="AD106" s="270"/>
      <c r="AE106" s="270"/>
      <c r="AF106" s="270"/>
      <c r="AG106" s="270"/>
      <c r="AH106" s="271"/>
      <c r="AI106" s="437"/>
      <c r="AJ106" s="844"/>
      <c r="AK106" s="445"/>
      <c r="AL106" s="270"/>
      <c r="AM106" s="270"/>
      <c r="AN106" s="270"/>
      <c r="AO106" s="270"/>
      <c r="AP106" s="270"/>
      <c r="AQ106" s="270"/>
      <c r="AR106" s="271"/>
      <c r="AS106" s="437"/>
      <c r="AT106" s="1084"/>
      <c r="AU106" s="1084"/>
      <c r="AV106" s="1084"/>
      <c r="AW106" s="773"/>
      <c r="AX106" s="772"/>
    </row>
    <row r="107" spans="1:50" ht="19.5" customHeight="1" x14ac:dyDescent="0.15">
      <c r="A107" s="1153"/>
      <c r="B107" s="963"/>
      <c r="C107" s="448"/>
      <c r="D107" s="874"/>
      <c r="E107" s="875"/>
      <c r="F107" s="875"/>
      <c r="G107" s="875"/>
      <c r="H107" s="876"/>
      <c r="I107" s="449"/>
      <c r="J107" s="452"/>
      <c r="K107" s="1049" t="s">
        <v>430</v>
      </c>
      <c r="L107" s="1050"/>
      <c r="M107" s="802" t="str">
        <f>IF(M103=0,"",M105/M103*100)</f>
        <v/>
      </c>
      <c r="N107" s="803"/>
      <c r="O107" s="218" t="s">
        <v>414</v>
      </c>
      <c r="P107" s="270"/>
      <c r="Q107" s="271"/>
      <c r="R107" s="437"/>
      <c r="S107" s="914"/>
      <c r="T107" s="450"/>
      <c r="U107" s="874"/>
      <c r="V107" s="875"/>
      <c r="W107" s="875"/>
      <c r="X107" s="875"/>
      <c r="Y107" s="876"/>
      <c r="Z107" s="451"/>
      <c r="AA107" s="452"/>
      <c r="AB107" s="1049" t="s">
        <v>430</v>
      </c>
      <c r="AC107" s="1050"/>
      <c r="AD107" s="802" t="str">
        <f>IF(AD103=0,"",AD105/AD103*100)</f>
        <v/>
      </c>
      <c r="AE107" s="803"/>
      <c r="AF107" s="218" t="s">
        <v>414</v>
      </c>
      <c r="AG107" s="270"/>
      <c r="AH107" s="271"/>
      <c r="AI107" s="437"/>
      <c r="AJ107" s="844"/>
      <c r="AK107" s="452"/>
      <c r="AL107" s="1049" t="s">
        <v>272</v>
      </c>
      <c r="AM107" s="1050"/>
      <c r="AN107" s="802" t="e">
        <f>AN105/AN103*100</f>
        <v>#DIV/0!</v>
      </c>
      <c r="AO107" s="803"/>
      <c r="AP107" s="218" t="s">
        <v>414</v>
      </c>
      <c r="AQ107" s="270"/>
      <c r="AR107" s="271"/>
      <c r="AS107" s="437"/>
      <c r="AT107" s="1084"/>
      <c r="AU107" s="1084"/>
      <c r="AV107" s="1084"/>
      <c r="AW107" s="773"/>
      <c r="AX107" s="772"/>
    </row>
    <row r="108" spans="1:50" ht="19.5" customHeight="1" x14ac:dyDescent="0.4">
      <c r="A108" s="1153"/>
      <c r="B108" s="963"/>
      <c r="C108" s="356"/>
      <c r="D108" s="848" t="s">
        <v>175</v>
      </c>
      <c r="E108" s="849"/>
      <c r="F108" s="849"/>
      <c r="G108" s="849"/>
      <c r="H108" s="850"/>
      <c r="I108" s="398"/>
      <c r="J108" s="452"/>
      <c r="K108" s="270"/>
      <c r="L108" s="270"/>
      <c r="M108" s="270"/>
      <c r="N108" s="278" t="s">
        <v>431</v>
      </c>
      <c r="O108" s="270"/>
      <c r="P108" s="270"/>
      <c r="Q108" s="271"/>
      <c r="R108" s="437"/>
      <c r="S108" s="914"/>
      <c r="T108" s="453"/>
      <c r="U108" s="848" t="s">
        <v>175</v>
      </c>
      <c r="V108" s="849"/>
      <c r="W108" s="849"/>
      <c r="X108" s="849"/>
      <c r="Y108" s="850"/>
      <c r="Z108" s="399"/>
      <c r="AA108" s="452"/>
      <c r="AB108" s="270"/>
      <c r="AC108" s="270"/>
      <c r="AD108" s="270"/>
      <c r="AE108" s="278" t="s">
        <v>431</v>
      </c>
      <c r="AF108" s="270"/>
      <c r="AG108" s="270"/>
      <c r="AH108" s="271"/>
      <c r="AI108" s="437"/>
      <c r="AJ108" s="844"/>
      <c r="AK108" s="452"/>
      <c r="AL108" s="270"/>
      <c r="AM108" s="270"/>
      <c r="AN108" s="270"/>
      <c r="AO108" s="278" t="s">
        <v>415</v>
      </c>
      <c r="AP108" s="270"/>
      <c r="AQ108" s="270"/>
      <c r="AR108" s="271"/>
      <c r="AS108" s="437"/>
      <c r="AT108" s="1084"/>
      <c r="AU108" s="1084"/>
      <c r="AV108" s="1084"/>
      <c r="AW108" s="773"/>
      <c r="AX108" s="772"/>
    </row>
    <row r="109" spans="1:50" ht="19.5" customHeight="1" x14ac:dyDescent="0.3">
      <c r="A109" s="1153"/>
      <c r="B109" s="963"/>
      <c r="C109" s="197"/>
      <c r="D109" s="851"/>
      <c r="E109" s="852"/>
      <c r="F109" s="852"/>
      <c r="G109" s="852"/>
      <c r="H109" s="853"/>
      <c r="I109" s="198"/>
      <c r="J109" s="239" t="s">
        <v>88</v>
      </c>
      <c r="K109" s="240"/>
      <c r="L109" s="241"/>
      <c r="M109" s="242"/>
      <c r="N109" s="240"/>
      <c r="O109" s="243"/>
      <c r="P109" s="221"/>
      <c r="Q109" s="244" t="str">
        <f>IF(ISNUMBER(Q110),"","点数が入力されていません")</f>
        <v/>
      </c>
      <c r="R109" s="454"/>
      <c r="S109" s="914"/>
      <c r="T109" s="202"/>
      <c r="U109" s="851"/>
      <c r="V109" s="852"/>
      <c r="W109" s="852"/>
      <c r="X109" s="852"/>
      <c r="Y109" s="853"/>
      <c r="Z109" s="202"/>
      <c r="AA109" s="239" t="s">
        <v>88</v>
      </c>
      <c r="AB109" s="240"/>
      <c r="AC109" s="241"/>
      <c r="AD109" s="242"/>
      <c r="AE109" s="240"/>
      <c r="AF109" s="243"/>
      <c r="AG109" s="221"/>
      <c r="AH109" s="244" t="str">
        <f>IF(ISNUMBER(AH110),"","点数が入力されていません")</f>
        <v/>
      </c>
      <c r="AI109" s="454"/>
      <c r="AJ109" s="844"/>
      <c r="AK109" s="239" t="s">
        <v>88</v>
      </c>
      <c r="AL109" s="240"/>
      <c r="AM109" s="241"/>
      <c r="AN109" s="242"/>
      <c r="AO109" s="240"/>
      <c r="AP109" s="243"/>
      <c r="AQ109" s="221"/>
      <c r="AR109" s="244" t="str">
        <f>IF(ISNUMBER(AR110),"","点数が入力されていません")</f>
        <v/>
      </c>
      <c r="AS109" s="454"/>
      <c r="AT109" s="1084"/>
      <c r="AU109" s="1084"/>
      <c r="AV109" s="1084"/>
      <c r="AW109" s="773"/>
      <c r="AX109" s="772"/>
    </row>
    <row r="110" spans="1:50" ht="37.5" customHeight="1" x14ac:dyDescent="0.25">
      <c r="A110" s="1153"/>
      <c r="B110" s="963"/>
      <c r="C110" s="197"/>
      <c r="D110" s="197"/>
      <c r="E110" s="197"/>
      <c r="F110" s="197"/>
      <c r="G110" s="197"/>
      <c r="H110" s="197"/>
      <c r="I110" s="197"/>
      <c r="J110" s="239"/>
      <c r="K110" s="790"/>
      <c r="L110" s="791"/>
      <c r="M110" s="791"/>
      <c r="N110" s="791"/>
      <c r="O110" s="245"/>
      <c r="P110" s="246" t="s">
        <v>598</v>
      </c>
      <c r="Q110" s="698">
        <v>5</v>
      </c>
      <c r="R110" s="454"/>
      <c r="S110" s="914"/>
      <c r="T110" s="202"/>
      <c r="U110" s="202"/>
      <c r="V110" s="202"/>
      <c r="W110" s="202"/>
      <c r="X110" s="202"/>
      <c r="Y110" s="202"/>
      <c r="Z110" s="202"/>
      <c r="AA110" s="455"/>
      <c r="AB110" s="790"/>
      <c r="AC110" s="791"/>
      <c r="AD110" s="791"/>
      <c r="AE110" s="791"/>
      <c r="AF110" s="245"/>
      <c r="AG110" s="246" t="s">
        <v>598</v>
      </c>
      <c r="AH110" s="698">
        <v>5</v>
      </c>
      <c r="AI110" s="454"/>
      <c r="AJ110" s="844"/>
      <c r="AK110" s="452"/>
      <c r="AL110" s="790"/>
      <c r="AM110" s="790"/>
      <c r="AN110" s="790"/>
      <c r="AO110" s="790"/>
      <c r="AP110" s="790"/>
      <c r="AQ110" s="456"/>
      <c r="AR110" s="723">
        <v>5</v>
      </c>
      <c r="AS110" s="454"/>
      <c r="AT110" s="1084"/>
      <c r="AU110" s="1084"/>
      <c r="AV110" s="1084"/>
      <c r="AW110" s="773"/>
      <c r="AX110" s="772"/>
    </row>
    <row r="111" spans="1:50" ht="16.5" customHeight="1" thickBot="1" x14ac:dyDescent="0.2">
      <c r="A111" s="1154"/>
      <c r="B111" s="964"/>
      <c r="C111" s="457"/>
      <c r="D111" s="457"/>
      <c r="E111" s="457"/>
      <c r="F111" s="457"/>
      <c r="G111" s="457"/>
      <c r="H111" s="457"/>
      <c r="I111" s="458"/>
      <c r="J111" s="459"/>
      <c r="K111" s="460"/>
      <c r="L111" s="461"/>
      <c r="M111" s="461"/>
      <c r="N111" s="461"/>
      <c r="O111" s="462"/>
      <c r="P111" s="462"/>
      <c r="Q111" s="370" t="s">
        <v>1</v>
      </c>
      <c r="R111" s="463"/>
      <c r="S111" s="915"/>
      <c r="T111" s="464"/>
      <c r="U111" s="465"/>
      <c r="V111" s="465"/>
      <c r="W111" s="465"/>
      <c r="X111" s="465"/>
      <c r="Y111" s="465"/>
      <c r="Z111" s="466"/>
      <c r="AA111" s="459"/>
      <c r="AB111" s="460"/>
      <c r="AC111" s="461"/>
      <c r="AD111" s="461"/>
      <c r="AE111" s="461"/>
      <c r="AF111" s="462"/>
      <c r="AG111" s="462"/>
      <c r="AH111" s="370" t="s">
        <v>1</v>
      </c>
      <c r="AI111" s="463"/>
      <c r="AJ111" s="845"/>
      <c r="AK111" s="460"/>
      <c r="AL111" s="460"/>
      <c r="AM111" s="461"/>
      <c r="AN111" s="461"/>
      <c r="AO111" s="461"/>
      <c r="AP111" s="462"/>
      <c r="AQ111" s="462"/>
      <c r="AR111" s="370" t="s">
        <v>1</v>
      </c>
      <c r="AS111" s="463"/>
      <c r="AT111" s="1085"/>
      <c r="AU111" s="1085"/>
      <c r="AV111" s="1085"/>
      <c r="AW111" s="467"/>
      <c r="AX111" s="468"/>
    </row>
    <row r="112" spans="1:50" customFormat="1" ht="29.25" customHeight="1" x14ac:dyDescent="0.65">
      <c r="A112" s="1071" t="s">
        <v>13</v>
      </c>
      <c r="B112" s="958" t="s">
        <v>67</v>
      </c>
      <c r="C112" s="939" t="s">
        <v>31</v>
      </c>
      <c r="D112" s="954"/>
      <c r="E112" s="954"/>
      <c r="F112" s="954"/>
      <c r="G112" s="954"/>
      <c r="H112" s="954"/>
      <c r="I112" s="955"/>
      <c r="J112" s="469"/>
      <c r="K112" s="469"/>
      <c r="L112" s="469"/>
      <c r="M112" s="469"/>
      <c r="N112" s="469"/>
      <c r="O112" s="469"/>
      <c r="P112" s="469"/>
      <c r="Q112" s="470"/>
      <c r="R112" s="469"/>
      <c r="S112" s="856" t="s">
        <v>67</v>
      </c>
      <c r="T112" s="906" t="s">
        <v>31</v>
      </c>
      <c r="U112" s="928"/>
      <c r="V112" s="928"/>
      <c r="W112" s="928"/>
      <c r="X112" s="928"/>
      <c r="Y112" s="928"/>
      <c r="Z112" s="929"/>
      <c r="AA112" s="713" t="s">
        <v>2</v>
      </c>
      <c r="AB112" s="380" t="s">
        <v>184</v>
      </c>
      <c r="AC112" s="471"/>
      <c r="AD112" s="471"/>
      <c r="AE112" s="471"/>
      <c r="AF112" s="471"/>
      <c r="AG112" s="471"/>
      <c r="AH112" s="472"/>
      <c r="AI112" s="473"/>
      <c r="AJ112" s="841" t="s">
        <v>282</v>
      </c>
      <c r="AK112" s="713" t="s">
        <v>3</v>
      </c>
      <c r="AL112" s="380" t="s">
        <v>211</v>
      </c>
      <c r="AM112" s="381"/>
      <c r="AN112" s="722" t="s">
        <v>2</v>
      </c>
      <c r="AO112" s="383" t="s">
        <v>210</v>
      </c>
      <c r="AP112" s="471"/>
      <c r="AQ112" s="471"/>
      <c r="AR112" s="472"/>
      <c r="AS112" s="473"/>
      <c r="AT112" s="475"/>
      <c r="AU112" s="475"/>
      <c r="AV112" s="475"/>
      <c r="AW112" s="474"/>
      <c r="AX112" s="476"/>
    </row>
    <row r="113" spans="1:50" ht="29.25" customHeight="1" x14ac:dyDescent="0.4">
      <c r="A113" s="1072"/>
      <c r="B113" s="959"/>
      <c r="C113" s="956"/>
      <c r="D113" s="956"/>
      <c r="E113" s="956"/>
      <c r="F113" s="956"/>
      <c r="G113" s="956"/>
      <c r="H113" s="956"/>
      <c r="I113" s="957"/>
      <c r="J113" s="701" t="s">
        <v>3</v>
      </c>
      <c r="K113" s="71" t="str">
        <f>IF(K13="銀の認定【新規】","取組無し、または添付資料無し（初回のみ　※添付資料ない場合は採点対象外）","取組無し")</f>
        <v>取組無し</v>
      </c>
      <c r="L113" s="214"/>
      <c r="M113" s="214"/>
      <c r="N113" s="290"/>
      <c r="O113" s="290"/>
      <c r="P113" s="290"/>
      <c r="Q113" s="291"/>
      <c r="R113" s="204"/>
      <c r="S113" s="857"/>
      <c r="T113" s="930"/>
      <c r="U113" s="930"/>
      <c r="V113" s="930"/>
      <c r="W113" s="930"/>
      <c r="X113" s="930"/>
      <c r="Y113" s="930"/>
      <c r="Z113" s="931"/>
      <c r="AA113" s="701" t="s">
        <v>3</v>
      </c>
      <c r="AB113" s="71" t="str">
        <f>IF(K13="銀の認定【新規】","取組無し、または添付資料無し（初回のみ　※添付資料ない場合は採点対象外）","取組無し")</f>
        <v>取組無し</v>
      </c>
      <c r="AC113" s="214"/>
      <c r="AD113" s="214"/>
      <c r="AE113" s="290"/>
      <c r="AF113" s="290"/>
      <c r="AG113" s="290"/>
      <c r="AH113" s="291"/>
      <c r="AI113" s="293"/>
      <c r="AJ113" s="842"/>
      <c r="AK113" s="701" t="s">
        <v>3</v>
      </c>
      <c r="AL113" s="71" t="str">
        <f>IF(K13="銀の認定【新規】","取組無し、または添付資料無し（初回のみ　※添付資料ない場合は採点対象外）","取組無し")</f>
        <v>取組無し</v>
      </c>
      <c r="AM113" s="214"/>
      <c r="AN113" s="214"/>
      <c r="AO113" s="290"/>
      <c r="AP113" s="290"/>
      <c r="AQ113" s="290"/>
      <c r="AR113" s="291"/>
      <c r="AS113" s="293"/>
      <c r="AT113" s="866">
        <f>Q128</f>
        <v>5</v>
      </c>
      <c r="AU113" s="866">
        <f>AH128</f>
        <v>5</v>
      </c>
      <c r="AV113" s="868">
        <f>AR128</f>
        <v>5</v>
      </c>
      <c r="AW113" s="785" t="s">
        <v>411</v>
      </c>
      <c r="AX113" s="786"/>
    </row>
    <row r="114" spans="1:50" ht="19.5" customHeight="1" x14ac:dyDescent="0.4">
      <c r="A114" s="1072"/>
      <c r="B114" s="959"/>
      <c r="C114" s="956"/>
      <c r="D114" s="956"/>
      <c r="E114" s="956"/>
      <c r="F114" s="956"/>
      <c r="G114" s="956"/>
      <c r="H114" s="956"/>
      <c r="I114" s="957"/>
      <c r="J114" s="804" t="s">
        <v>86</v>
      </c>
      <c r="K114" s="804"/>
      <c r="L114" s="804"/>
      <c r="M114" s="290"/>
      <c r="N114" s="290"/>
      <c r="O114" s="290"/>
      <c r="P114" s="290"/>
      <c r="Q114" s="291"/>
      <c r="R114" s="204"/>
      <c r="S114" s="857"/>
      <c r="T114" s="930"/>
      <c r="U114" s="930"/>
      <c r="V114" s="930"/>
      <c r="W114" s="930"/>
      <c r="X114" s="930"/>
      <c r="Y114" s="930"/>
      <c r="Z114" s="931"/>
      <c r="AA114" s="804" t="s">
        <v>86</v>
      </c>
      <c r="AB114" s="804"/>
      <c r="AC114" s="804"/>
      <c r="AD114" s="290"/>
      <c r="AE114" s="290"/>
      <c r="AF114" s="290"/>
      <c r="AG114" s="290"/>
      <c r="AH114" s="291"/>
      <c r="AI114" s="293"/>
      <c r="AJ114" s="842"/>
      <c r="AK114" s="804" t="s">
        <v>86</v>
      </c>
      <c r="AL114" s="804"/>
      <c r="AM114" s="804"/>
      <c r="AN114" s="290"/>
      <c r="AO114" s="290"/>
      <c r="AP114" s="290"/>
      <c r="AQ114" s="290"/>
      <c r="AR114" s="291"/>
      <c r="AS114" s="293"/>
      <c r="AT114" s="866"/>
      <c r="AU114" s="866"/>
      <c r="AV114" s="868"/>
      <c r="AW114" s="778"/>
      <c r="AX114" s="779"/>
    </row>
    <row r="115" spans="1:50" ht="19.5" customHeight="1" x14ac:dyDescent="0.4">
      <c r="A115" s="1072"/>
      <c r="B115" s="959"/>
      <c r="C115" s="956"/>
      <c r="D115" s="956"/>
      <c r="E115" s="956"/>
      <c r="F115" s="956"/>
      <c r="G115" s="956"/>
      <c r="H115" s="956"/>
      <c r="I115" s="957"/>
      <c r="J115" s="701" t="s">
        <v>2</v>
      </c>
      <c r="K115" s="295" t="s">
        <v>131</v>
      </c>
      <c r="L115" s="295"/>
      <c r="M115" s="290"/>
      <c r="N115" s="290"/>
      <c r="O115" s="290"/>
      <c r="P115" s="290"/>
      <c r="Q115" s="291"/>
      <c r="R115" s="204"/>
      <c r="S115" s="857"/>
      <c r="T115" s="930"/>
      <c r="U115" s="930"/>
      <c r="V115" s="930"/>
      <c r="W115" s="930"/>
      <c r="X115" s="930"/>
      <c r="Y115" s="930"/>
      <c r="Z115" s="931"/>
      <c r="AA115" s="701" t="s">
        <v>3</v>
      </c>
      <c r="AB115" s="295" t="s">
        <v>131</v>
      </c>
      <c r="AC115" s="295"/>
      <c r="AD115" s="290"/>
      <c r="AE115" s="290"/>
      <c r="AF115" s="290"/>
      <c r="AG115" s="290"/>
      <c r="AH115" s="291"/>
      <c r="AI115" s="293"/>
      <c r="AJ115" s="842"/>
      <c r="AK115" s="701" t="s">
        <v>3</v>
      </c>
      <c r="AL115" s="295" t="s">
        <v>131</v>
      </c>
      <c r="AM115" s="295"/>
      <c r="AN115" s="290"/>
      <c r="AO115" s="290"/>
      <c r="AP115" s="290"/>
      <c r="AQ115" s="290"/>
      <c r="AR115" s="291"/>
      <c r="AS115" s="293"/>
      <c r="AT115" s="866"/>
      <c r="AU115" s="866"/>
      <c r="AV115" s="868"/>
      <c r="AW115" s="780"/>
      <c r="AX115" s="781"/>
    </row>
    <row r="116" spans="1:50" ht="19.5" customHeight="1" x14ac:dyDescent="0.4">
      <c r="A116" s="1072"/>
      <c r="B116" s="959"/>
      <c r="C116" s="956"/>
      <c r="D116" s="956"/>
      <c r="E116" s="956"/>
      <c r="F116" s="956"/>
      <c r="G116" s="956"/>
      <c r="H116" s="956"/>
      <c r="I116" s="957"/>
      <c r="J116" s="294"/>
      <c r="K116" s="295" t="s">
        <v>132</v>
      </c>
      <c r="L116" s="295"/>
      <c r="M116" s="290"/>
      <c r="N116" s="290"/>
      <c r="O116" s="290"/>
      <c r="P116" s="290"/>
      <c r="Q116" s="291"/>
      <c r="R116" s="300">
        <f>IF(J115="☑",11,0)</f>
        <v>11</v>
      </c>
      <c r="S116" s="857"/>
      <c r="T116" s="930"/>
      <c r="U116" s="930"/>
      <c r="V116" s="930"/>
      <c r="W116" s="930"/>
      <c r="X116" s="930"/>
      <c r="Y116" s="930"/>
      <c r="Z116" s="931"/>
      <c r="AA116" s="294"/>
      <c r="AB116" s="295" t="s">
        <v>132</v>
      </c>
      <c r="AC116" s="295"/>
      <c r="AD116" s="290"/>
      <c r="AE116" s="290"/>
      <c r="AF116" s="290"/>
      <c r="AG116" s="290"/>
      <c r="AH116" s="291"/>
      <c r="AI116" s="300">
        <f>IF(AA115="☑",11,0)</f>
        <v>0</v>
      </c>
      <c r="AJ116" s="842"/>
      <c r="AK116" s="294"/>
      <c r="AL116" s="295" t="s">
        <v>132</v>
      </c>
      <c r="AM116" s="295"/>
      <c r="AN116" s="290"/>
      <c r="AO116" s="290"/>
      <c r="AP116" s="290"/>
      <c r="AQ116" s="290"/>
      <c r="AR116" s="291"/>
      <c r="AS116" s="300">
        <f>IF(AK115="☑",11,0)</f>
        <v>0</v>
      </c>
      <c r="AT116" s="866"/>
      <c r="AU116" s="866"/>
      <c r="AV116" s="868"/>
      <c r="AW116" s="780"/>
      <c r="AX116" s="781"/>
    </row>
    <row r="117" spans="1:50" ht="19.5" customHeight="1" x14ac:dyDescent="0.4">
      <c r="A117" s="1072"/>
      <c r="B117" s="959"/>
      <c r="C117" s="956"/>
      <c r="D117" s="956"/>
      <c r="E117" s="956"/>
      <c r="F117" s="956"/>
      <c r="G117" s="956"/>
      <c r="H117" s="956"/>
      <c r="I117" s="957"/>
      <c r="J117" s="294"/>
      <c r="K117" s="701" t="s">
        <v>3</v>
      </c>
      <c r="L117" s="397" t="s">
        <v>135</v>
      </c>
      <c r="M117" s="290"/>
      <c r="N117" s="290"/>
      <c r="O117" s="290"/>
      <c r="P117" s="290"/>
      <c r="Q117" s="291"/>
      <c r="R117" s="204"/>
      <c r="S117" s="857"/>
      <c r="T117" s="930"/>
      <c r="U117" s="930"/>
      <c r="V117" s="930"/>
      <c r="W117" s="930"/>
      <c r="X117" s="930"/>
      <c r="Y117" s="930"/>
      <c r="Z117" s="931"/>
      <c r="AA117" s="294"/>
      <c r="AB117" s="701" t="s">
        <v>3</v>
      </c>
      <c r="AC117" s="397" t="s">
        <v>135</v>
      </c>
      <c r="AD117" s="290"/>
      <c r="AE117" s="290"/>
      <c r="AF117" s="290"/>
      <c r="AG117" s="290"/>
      <c r="AH117" s="291"/>
      <c r="AI117" s="204"/>
      <c r="AJ117" s="842"/>
      <c r="AK117" s="294"/>
      <c r="AL117" s="701" t="s">
        <v>3</v>
      </c>
      <c r="AM117" s="397" t="s">
        <v>135</v>
      </c>
      <c r="AN117" s="290"/>
      <c r="AO117" s="290"/>
      <c r="AP117" s="290"/>
      <c r="AQ117" s="290"/>
      <c r="AR117" s="291"/>
      <c r="AS117" s="204"/>
      <c r="AT117" s="866"/>
      <c r="AU117" s="866"/>
      <c r="AV117" s="868"/>
      <c r="AW117" s="780"/>
      <c r="AX117" s="781"/>
    </row>
    <row r="118" spans="1:50" ht="19.5" customHeight="1" x14ac:dyDescent="0.4">
      <c r="A118" s="1072"/>
      <c r="B118" s="959"/>
      <c r="C118" s="477"/>
      <c r="D118" s="477"/>
      <c r="E118" s="477"/>
      <c r="F118" s="477"/>
      <c r="G118" s="477"/>
      <c r="H118" s="477"/>
      <c r="I118" s="478"/>
      <c r="J118" s="294"/>
      <c r="K118" s="701" t="s">
        <v>3</v>
      </c>
      <c r="L118" s="397" t="s">
        <v>133</v>
      </c>
      <c r="M118" s="290"/>
      <c r="N118" s="290"/>
      <c r="O118" s="290"/>
      <c r="P118" s="290"/>
      <c r="Q118" s="291"/>
      <c r="R118" s="204"/>
      <c r="S118" s="857"/>
      <c r="T118" s="479"/>
      <c r="U118" s="479"/>
      <c r="V118" s="479"/>
      <c r="W118" s="479"/>
      <c r="X118" s="479"/>
      <c r="Y118" s="479"/>
      <c r="Z118" s="480"/>
      <c r="AA118" s="294"/>
      <c r="AB118" s="701" t="s">
        <v>3</v>
      </c>
      <c r="AC118" s="397" t="s">
        <v>133</v>
      </c>
      <c r="AD118" s="290"/>
      <c r="AE118" s="290"/>
      <c r="AF118" s="290"/>
      <c r="AG118" s="290"/>
      <c r="AH118" s="291"/>
      <c r="AI118" s="204"/>
      <c r="AJ118" s="842"/>
      <c r="AK118" s="294"/>
      <c r="AL118" s="701" t="s">
        <v>3</v>
      </c>
      <c r="AM118" s="397" t="s">
        <v>133</v>
      </c>
      <c r="AN118" s="290"/>
      <c r="AO118" s="290"/>
      <c r="AP118" s="290"/>
      <c r="AQ118" s="290"/>
      <c r="AR118" s="291"/>
      <c r="AS118" s="204"/>
      <c r="AT118" s="866"/>
      <c r="AU118" s="866"/>
      <c r="AV118" s="868"/>
      <c r="AW118" s="780"/>
      <c r="AX118" s="781"/>
    </row>
    <row r="119" spans="1:50" ht="19.5" customHeight="1" x14ac:dyDescent="0.4">
      <c r="A119" s="1072"/>
      <c r="B119" s="959"/>
      <c r="C119" s="343"/>
      <c r="D119" s="887" t="s">
        <v>178</v>
      </c>
      <c r="E119" s="888"/>
      <c r="F119" s="888"/>
      <c r="G119" s="888"/>
      <c r="H119" s="889"/>
      <c r="I119" s="343"/>
      <c r="J119" s="239"/>
      <c r="K119" s="701" t="s">
        <v>3</v>
      </c>
      <c r="L119" s="481" t="s">
        <v>134</v>
      </c>
      <c r="M119" s="482"/>
      <c r="N119" s="854"/>
      <c r="O119" s="855"/>
      <c r="P119" s="290"/>
      <c r="Q119" s="291"/>
      <c r="R119" s="204"/>
      <c r="S119" s="857"/>
      <c r="T119" s="346"/>
      <c r="U119" s="887" t="s">
        <v>178</v>
      </c>
      <c r="V119" s="888"/>
      <c r="W119" s="888"/>
      <c r="X119" s="888"/>
      <c r="Y119" s="889"/>
      <c r="Z119" s="346"/>
      <c r="AA119" s="239"/>
      <c r="AB119" s="701" t="s">
        <v>3</v>
      </c>
      <c r="AC119" s="481" t="s">
        <v>134</v>
      </c>
      <c r="AD119" s="482"/>
      <c r="AE119" s="854"/>
      <c r="AF119" s="855"/>
      <c r="AG119" s="290"/>
      <c r="AH119" s="291"/>
      <c r="AI119" s="204"/>
      <c r="AJ119" s="842"/>
      <c r="AK119" s="240"/>
      <c r="AL119" s="701" t="s">
        <v>3</v>
      </c>
      <c r="AM119" s="481" t="s">
        <v>134</v>
      </c>
      <c r="AN119" s="482"/>
      <c r="AO119" s="854"/>
      <c r="AP119" s="855"/>
      <c r="AQ119" s="290"/>
      <c r="AR119" s="291"/>
      <c r="AS119" s="204"/>
      <c r="AT119" s="866"/>
      <c r="AU119" s="866"/>
      <c r="AV119" s="868"/>
      <c r="AW119" s="737"/>
      <c r="AX119" s="224"/>
    </row>
    <row r="120" spans="1:50" ht="19.5" customHeight="1" x14ac:dyDescent="0.4">
      <c r="A120" s="1072"/>
      <c r="B120" s="959"/>
      <c r="C120" s="343"/>
      <c r="D120" s="890"/>
      <c r="E120" s="891"/>
      <c r="F120" s="891"/>
      <c r="G120" s="891"/>
      <c r="H120" s="892"/>
      <c r="I120" s="343"/>
      <c r="J120" s="239" t="s">
        <v>82</v>
      </c>
      <c r="K120" s="240"/>
      <c r="L120" s="318"/>
      <c r="M120" s="318"/>
      <c r="N120" s="240"/>
      <c r="O120" s="290"/>
      <c r="P120" s="66"/>
      <c r="Q120" s="319"/>
      <c r="R120" s="483"/>
      <c r="S120" s="857"/>
      <c r="T120" s="346"/>
      <c r="U120" s="890"/>
      <c r="V120" s="891"/>
      <c r="W120" s="891"/>
      <c r="X120" s="891"/>
      <c r="Y120" s="892"/>
      <c r="Z120" s="346"/>
      <c r="AA120" s="239" t="s">
        <v>82</v>
      </c>
      <c r="AB120" s="240"/>
      <c r="AC120" s="318"/>
      <c r="AD120" s="318"/>
      <c r="AE120" s="240"/>
      <c r="AF120" s="290"/>
      <c r="AG120" s="66"/>
      <c r="AH120" s="319"/>
      <c r="AI120" s="483"/>
      <c r="AJ120" s="842"/>
      <c r="AK120" s="240" t="s">
        <v>82</v>
      </c>
      <c r="AL120" s="240"/>
      <c r="AM120" s="318"/>
      <c r="AN120" s="318"/>
      <c r="AO120" s="240"/>
      <c r="AP120" s="290"/>
      <c r="AQ120" s="66"/>
      <c r="AR120" s="319"/>
      <c r="AS120" s="483"/>
      <c r="AT120" s="866"/>
      <c r="AU120" s="866"/>
      <c r="AV120" s="868"/>
      <c r="AW120" s="780"/>
      <c r="AX120" s="781"/>
    </row>
    <row r="121" spans="1:50" ht="19.5" customHeight="1" x14ac:dyDescent="0.4">
      <c r="A121" s="1072"/>
      <c r="B121" s="959"/>
      <c r="C121" s="343"/>
      <c r="D121" s="848" t="s">
        <v>174</v>
      </c>
      <c r="E121" s="872"/>
      <c r="F121" s="872"/>
      <c r="G121" s="872"/>
      <c r="H121" s="873"/>
      <c r="I121" s="343"/>
      <c r="J121" s="699" t="s">
        <v>2</v>
      </c>
      <c r="K121" s="330" t="s">
        <v>80</v>
      </c>
      <c r="L121" s="331"/>
      <c r="M121" s="331"/>
      <c r="N121" s="290"/>
      <c r="O121" s="290"/>
      <c r="P121" s="66"/>
      <c r="Q121" s="319"/>
      <c r="R121" s="333">
        <f>IF(R116=0,99,IF(AND(J121="☑",J122="☑"),99,IF(AND(J121="□",J122="□"),99,IF(J121="☑",1,2))))</f>
        <v>1</v>
      </c>
      <c r="S121" s="857"/>
      <c r="T121" s="346"/>
      <c r="U121" s="848" t="s">
        <v>174</v>
      </c>
      <c r="V121" s="872"/>
      <c r="W121" s="872"/>
      <c r="X121" s="872"/>
      <c r="Y121" s="873"/>
      <c r="Z121" s="346"/>
      <c r="AA121" s="699" t="s">
        <v>3</v>
      </c>
      <c r="AB121" s="330" t="s">
        <v>80</v>
      </c>
      <c r="AC121" s="331"/>
      <c r="AD121" s="331"/>
      <c r="AE121" s="290"/>
      <c r="AF121" s="290"/>
      <c r="AG121" s="66"/>
      <c r="AH121" s="319"/>
      <c r="AI121" s="333">
        <f>IF(AI116=0,99,IF(AND(AA121="☑",AA122="☑"),99,IF(AND(AA121="□",AA122="□"),99,IF(AA121="☑",1,2))))</f>
        <v>99</v>
      </c>
      <c r="AJ121" s="842"/>
      <c r="AK121" s="701" t="s">
        <v>3</v>
      </c>
      <c r="AL121" s="330" t="s">
        <v>80</v>
      </c>
      <c r="AM121" s="331"/>
      <c r="AN121" s="331"/>
      <c r="AO121" s="290"/>
      <c r="AP121" s="290"/>
      <c r="AQ121" s="66"/>
      <c r="AR121" s="319"/>
      <c r="AS121" s="333">
        <f>IF(AS116=0,99,IF(AND(AK121="☑",AK122="☑"),99,IF(AND(AK121="□",AK122="□"),99,IF(AK121="☑",1,2))))</f>
        <v>99</v>
      </c>
      <c r="AT121" s="866"/>
      <c r="AU121" s="866"/>
      <c r="AV121" s="868"/>
      <c r="AW121" s="780"/>
      <c r="AX121" s="781"/>
    </row>
    <row r="122" spans="1:50" ht="19.5" customHeight="1" x14ac:dyDescent="0.4">
      <c r="A122" s="1072"/>
      <c r="B122" s="959"/>
      <c r="C122" s="343"/>
      <c r="D122" s="874"/>
      <c r="E122" s="875"/>
      <c r="F122" s="875"/>
      <c r="G122" s="875"/>
      <c r="H122" s="876"/>
      <c r="I122" s="343"/>
      <c r="J122" s="699" t="s">
        <v>3</v>
      </c>
      <c r="K122" s="317" t="s">
        <v>81</v>
      </c>
      <c r="L122" s="295"/>
      <c r="M122" s="318"/>
      <c r="N122" s="66"/>
      <c r="O122" s="290"/>
      <c r="P122" s="66"/>
      <c r="Q122" s="319"/>
      <c r="R122" s="204"/>
      <c r="S122" s="857"/>
      <c r="T122" s="346"/>
      <c r="U122" s="874"/>
      <c r="V122" s="875"/>
      <c r="W122" s="875"/>
      <c r="X122" s="875"/>
      <c r="Y122" s="876"/>
      <c r="Z122" s="346"/>
      <c r="AA122" s="699" t="s">
        <v>3</v>
      </c>
      <c r="AB122" s="317" t="s">
        <v>81</v>
      </c>
      <c r="AC122" s="295"/>
      <c r="AD122" s="318"/>
      <c r="AE122" s="66"/>
      <c r="AF122" s="290"/>
      <c r="AG122" s="66"/>
      <c r="AH122" s="319"/>
      <c r="AI122" s="204"/>
      <c r="AJ122" s="842"/>
      <c r="AK122" s="701" t="s">
        <v>3</v>
      </c>
      <c r="AL122" s="317" t="s">
        <v>81</v>
      </c>
      <c r="AM122" s="295"/>
      <c r="AN122" s="318"/>
      <c r="AO122" s="66"/>
      <c r="AP122" s="290"/>
      <c r="AQ122" s="66"/>
      <c r="AR122" s="319"/>
      <c r="AS122" s="204"/>
      <c r="AT122" s="866"/>
      <c r="AU122" s="866"/>
      <c r="AV122" s="868"/>
      <c r="AW122" s="780"/>
      <c r="AX122" s="781"/>
    </row>
    <row r="123" spans="1:50" ht="19.5" customHeight="1" x14ac:dyDescent="0.15">
      <c r="A123" s="1072"/>
      <c r="B123" s="959"/>
      <c r="C123" s="343"/>
      <c r="D123" s="848" t="s">
        <v>175</v>
      </c>
      <c r="E123" s="849"/>
      <c r="F123" s="849"/>
      <c r="G123" s="849"/>
      <c r="H123" s="850"/>
      <c r="I123" s="343"/>
      <c r="J123" s="239" t="s">
        <v>256</v>
      </c>
      <c r="K123" s="240"/>
      <c r="M123" s="240"/>
      <c r="N123" s="290"/>
      <c r="O123" s="344" t="str">
        <f>IF(O124="","",IFERROR(IF(DATEDIF(O124,$K$14,"M")&lt;6,"レポート記入日から6ヵ月未満になっていませんか？",""),""))</f>
        <v/>
      </c>
      <c r="P123" s="345"/>
      <c r="Q123" s="319"/>
      <c r="R123" s="204"/>
      <c r="S123" s="857"/>
      <c r="T123" s="346"/>
      <c r="U123" s="848" t="s">
        <v>175</v>
      </c>
      <c r="V123" s="849"/>
      <c r="W123" s="849"/>
      <c r="X123" s="849"/>
      <c r="Y123" s="850"/>
      <c r="Z123" s="346"/>
      <c r="AA123" s="239" t="s">
        <v>256</v>
      </c>
      <c r="AB123" s="240"/>
      <c r="AC123" s="68"/>
      <c r="AD123" s="240"/>
      <c r="AE123" s="290"/>
      <c r="AF123" s="751" t="str">
        <f>IF(AF124="","",IFERROR(IF(DATEDIF(AF124,$K$14,"M")&lt;6,"レポート記入日から6ヵ月未満になっていませんか？",""),""))</f>
        <v/>
      </c>
      <c r="AG123" s="345"/>
      <c r="AH123" s="319"/>
      <c r="AI123" s="204"/>
      <c r="AJ123" s="842"/>
      <c r="AK123" s="240" t="s">
        <v>256</v>
      </c>
      <c r="AL123" s="240"/>
      <c r="AM123" s="68"/>
      <c r="AN123" s="240"/>
      <c r="AO123" s="290"/>
      <c r="AP123" s="751" t="str">
        <f>IF(AP124="","",IFERROR(IF(DATEDIF(AP124,$K$14,"M")&lt;6,"レポート記入日から6ヵ月未満になっていませんか？",""),""))</f>
        <v/>
      </c>
      <c r="AQ123" s="345"/>
      <c r="AR123" s="319"/>
      <c r="AS123" s="204"/>
      <c r="AT123" s="866"/>
      <c r="AU123" s="866"/>
      <c r="AV123" s="868"/>
      <c r="AW123" s="780"/>
      <c r="AX123" s="781"/>
    </row>
    <row r="124" spans="1:50" ht="19.5" customHeight="1" x14ac:dyDescent="0.4">
      <c r="A124" s="1072"/>
      <c r="B124" s="959"/>
      <c r="C124" s="411"/>
      <c r="D124" s="851"/>
      <c r="E124" s="852"/>
      <c r="F124" s="852"/>
      <c r="G124" s="852"/>
      <c r="H124" s="853"/>
      <c r="I124" s="197"/>
      <c r="J124" s="699" t="s">
        <v>2</v>
      </c>
      <c r="K124" s="348" t="s">
        <v>85</v>
      </c>
      <c r="L124" s="242"/>
      <c r="M124" s="242"/>
      <c r="N124" s="484" t="s">
        <v>87</v>
      </c>
      <c r="O124" s="704"/>
      <c r="P124" s="350"/>
      <c r="Q124" s="319"/>
      <c r="R124" s="333">
        <f>IF(R116=0,99,IF(AND(J124="☑",J125="☑",J126="☑"),99,IF(AND(J124="□",J125="□",J126="□"),99,IF(AND(J124="☑",J125="☑"),99,IF(AND(J124="☑",J126="☑"),99,IF(AND(J125="☑",J126="☑"),99,IF(J124="☑",1,IF(J125="☑",2,3))))))))</f>
        <v>1</v>
      </c>
      <c r="S124" s="857"/>
      <c r="T124" s="412"/>
      <c r="U124" s="851"/>
      <c r="V124" s="852"/>
      <c r="W124" s="852"/>
      <c r="X124" s="852"/>
      <c r="Y124" s="853"/>
      <c r="Z124" s="202"/>
      <c r="AA124" s="699" t="s">
        <v>3</v>
      </c>
      <c r="AB124" s="348" t="s">
        <v>85</v>
      </c>
      <c r="AC124" s="242"/>
      <c r="AD124" s="242"/>
      <c r="AE124" s="484" t="s">
        <v>87</v>
      </c>
      <c r="AF124" s="704"/>
      <c r="AG124" s="350"/>
      <c r="AH124" s="319"/>
      <c r="AI124" s="333">
        <f>IF(AI116=0,99,IF(AND(AA124="☑",AA125="☑",AA126="☑"),99,IF(AND(AA124="□",AA125="□",AA126="□"),99,IF(AND(AA124="☑",AA125="☑"),99,IF(AND(AA124="☑",AA126="☑"),99,IF(AND(AA125="☑",AA126="☑"),99,IF(AA124="☑",1,IF(AA125="☑",2,3))))))))</f>
        <v>99</v>
      </c>
      <c r="AJ124" s="842"/>
      <c r="AK124" s="701" t="s">
        <v>3</v>
      </c>
      <c r="AL124" s="348" t="s">
        <v>85</v>
      </c>
      <c r="AM124" s="242"/>
      <c r="AN124" s="242"/>
      <c r="AO124" s="484" t="s">
        <v>87</v>
      </c>
      <c r="AP124" s="704"/>
      <c r="AQ124" s="350"/>
      <c r="AR124" s="319"/>
      <c r="AS124" s="333">
        <f>IF(AS116=0,99,IF(AND(AK124="☑",AK125="☑",AK126="☑"),99,IF(AND(AK124="□",AK125="□",AK126="□"),99,IF(AND(AK124="☑",AK125="☑"),99,IF(AND(AK124="☑",AK126="☑"),99,IF(AND(AK125="☑",AK126="☑"),99,IF(AK124="☑",1,IF(AK125="☑",2,3))))))))</f>
        <v>99</v>
      </c>
      <c r="AT124" s="866"/>
      <c r="AU124" s="866"/>
      <c r="AV124" s="868"/>
      <c r="AW124" s="780"/>
      <c r="AX124" s="781"/>
    </row>
    <row r="125" spans="1:50" ht="19.5" customHeight="1" x14ac:dyDescent="0.25">
      <c r="A125" s="1072"/>
      <c r="B125" s="959"/>
      <c r="C125" s="411"/>
      <c r="D125" s="485"/>
      <c r="E125" s="485"/>
      <c r="F125" s="485"/>
      <c r="G125" s="485"/>
      <c r="H125" s="485"/>
      <c r="I125" s="197"/>
      <c r="J125" s="699" t="s">
        <v>3</v>
      </c>
      <c r="K125" s="348" t="s">
        <v>83</v>
      </c>
      <c r="L125" s="242"/>
      <c r="M125" s="242"/>
      <c r="N125" s="353" t="s">
        <v>183</v>
      </c>
      <c r="O125" s="240"/>
      <c r="P125" s="240"/>
      <c r="Q125" s="354"/>
      <c r="R125" s="437"/>
      <c r="S125" s="857"/>
      <c r="T125" s="412"/>
      <c r="U125" s="486"/>
      <c r="V125" s="486"/>
      <c r="W125" s="486"/>
      <c r="X125" s="486"/>
      <c r="Y125" s="486"/>
      <c r="Z125" s="202"/>
      <c r="AA125" s="699" t="s">
        <v>3</v>
      </c>
      <c r="AB125" s="348" t="s">
        <v>83</v>
      </c>
      <c r="AC125" s="242"/>
      <c r="AD125" s="242"/>
      <c r="AE125" s="353" t="s">
        <v>183</v>
      </c>
      <c r="AF125" s="240"/>
      <c r="AG125" s="240"/>
      <c r="AH125" s="354"/>
      <c r="AI125" s="312"/>
      <c r="AJ125" s="842"/>
      <c r="AK125" s="701" t="s">
        <v>3</v>
      </c>
      <c r="AL125" s="348" t="s">
        <v>83</v>
      </c>
      <c r="AM125" s="242"/>
      <c r="AN125" s="242"/>
      <c r="AO125" s="353" t="s">
        <v>183</v>
      </c>
      <c r="AP125" s="240"/>
      <c r="AQ125" s="240"/>
      <c r="AR125" s="354"/>
      <c r="AS125" s="312"/>
      <c r="AT125" s="866"/>
      <c r="AU125" s="866"/>
      <c r="AV125" s="868"/>
      <c r="AW125" s="780"/>
      <c r="AX125" s="781"/>
    </row>
    <row r="126" spans="1:50" ht="19.5" customHeight="1" x14ac:dyDescent="0.4">
      <c r="A126" s="1072"/>
      <c r="B126" s="959"/>
      <c r="C126" s="411"/>
      <c r="D126" s="487"/>
      <c r="E126" s="343"/>
      <c r="F126" s="343"/>
      <c r="G126" s="197"/>
      <c r="H126" s="197"/>
      <c r="I126" s="197"/>
      <c r="J126" s="699" t="s">
        <v>3</v>
      </c>
      <c r="K126" s="348" t="s">
        <v>22</v>
      </c>
      <c r="L126" s="242"/>
      <c r="M126" s="242"/>
      <c r="N126" s="240"/>
      <c r="O126" s="243"/>
      <c r="P126" s="243"/>
      <c r="Q126" s="357"/>
      <c r="R126" s="483"/>
      <c r="S126" s="857"/>
      <c r="T126" s="412"/>
      <c r="U126" s="488"/>
      <c r="V126" s="346"/>
      <c r="W126" s="346"/>
      <c r="X126" s="202"/>
      <c r="Y126" s="202"/>
      <c r="Z126" s="202"/>
      <c r="AA126" s="699" t="s">
        <v>3</v>
      </c>
      <c r="AB126" s="348" t="s">
        <v>22</v>
      </c>
      <c r="AC126" s="242"/>
      <c r="AD126" s="242"/>
      <c r="AE126" s="240"/>
      <c r="AF126" s="243"/>
      <c r="AG126" s="243"/>
      <c r="AH126" s="357"/>
      <c r="AI126" s="323"/>
      <c r="AJ126" s="842"/>
      <c r="AK126" s="701" t="s">
        <v>3</v>
      </c>
      <c r="AL126" s="348" t="s">
        <v>22</v>
      </c>
      <c r="AM126" s="242"/>
      <c r="AN126" s="242"/>
      <c r="AO126" s="240"/>
      <c r="AP126" s="243"/>
      <c r="AQ126" s="243"/>
      <c r="AR126" s="357"/>
      <c r="AS126" s="323"/>
      <c r="AT126" s="866"/>
      <c r="AU126" s="866"/>
      <c r="AV126" s="868"/>
      <c r="AW126" s="780"/>
      <c r="AX126" s="781"/>
    </row>
    <row r="127" spans="1:50" ht="19.5" customHeight="1" x14ac:dyDescent="0.3">
      <c r="A127" s="1072"/>
      <c r="B127" s="959"/>
      <c r="C127" s="411"/>
      <c r="D127" s="485"/>
      <c r="E127" s="485"/>
      <c r="F127" s="485"/>
      <c r="G127" s="485"/>
      <c r="H127" s="485"/>
      <c r="I127" s="197"/>
      <c r="J127" s="359" t="s">
        <v>88</v>
      </c>
      <c r="K127" s="360"/>
      <c r="L127" s="241"/>
      <c r="M127" s="242"/>
      <c r="N127" s="240"/>
      <c r="O127" s="243"/>
      <c r="P127" s="243"/>
      <c r="Q127" s="244" t="str">
        <f>IF(ISNUMBER(Q128),"","必要項目が正しく選択されていません")</f>
        <v/>
      </c>
      <c r="R127" s="489"/>
      <c r="S127" s="857"/>
      <c r="T127" s="412"/>
      <c r="U127" s="486"/>
      <c r="V127" s="486"/>
      <c r="W127" s="486"/>
      <c r="X127" s="486"/>
      <c r="Y127" s="486"/>
      <c r="Z127" s="202"/>
      <c r="AA127" s="359" t="s">
        <v>226</v>
      </c>
      <c r="AB127" s="360"/>
      <c r="AC127" s="241"/>
      <c r="AD127" s="242"/>
      <c r="AE127" s="240"/>
      <c r="AF127" s="243"/>
      <c r="AG127" s="243"/>
      <c r="AH127" s="244" t="str">
        <f>IF(ISNUMBER(AH128),"","必要項目が正しく選択されていません")</f>
        <v/>
      </c>
      <c r="AI127" s="490"/>
      <c r="AJ127" s="842"/>
      <c r="AK127" s="240"/>
      <c r="AL127" s="360" t="s">
        <v>88</v>
      </c>
      <c r="AM127" s="241"/>
      <c r="AN127" s="242"/>
      <c r="AO127" s="240"/>
      <c r="AP127" s="243"/>
      <c r="AQ127" s="243"/>
      <c r="AR127" s="244" t="str">
        <f>IF(ISNUMBER(AR128),"","必要項目が正しく選択されていません")</f>
        <v/>
      </c>
      <c r="AS127" s="490"/>
      <c r="AT127" s="866"/>
      <c r="AU127" s="866"/>
      <c r="AV127" s="868"/>
      <c r="AW127" s="780"/>
      <c r="AX127" s="781"/>
    </row>
    <row r="128" spans="1:50" ht="38.450000000000003" customHeight="1" x14ac:dyDescent="0.25">
      <c r="A128" s="1072"/>
      <c r="B128" s="959"/>
      <c r="C128" s="197"/>
      <c r="D128" s="485"/>
      <c r="E128" s="485"/>
      <c r="F128" s="485"/>
      <c r="G128" s="485"/>
      <c r="H128" s="485"/>
      <c r="I128" s="197"/>
      <c r="J128" s="239"/>
      <c r="K128" s="790"/>
      <c r="L128" s="790"/>
      <c r="M128" s="790"/>
      <c r="N128" s="790"/>
      <c r="O128" s="790"/>
      <c r="P128" s="243"/>
      <c r="Q128" s="247">
        <f>IF(J113="☑",1,IF(AND(R116=11,OR(R121=99,R124=99)),"error",IF(AND(R116=11,R121=1,R124=1),5,IF(AND(R116=11,R121=1,R124=2),1,IF(AND(R116=11,R121=2,R124=1),1,IF(AND(R116=11,R121=2,R124=2),1,1))))))</f>
        <v>5</v>
      </c>
      <c r="R128" s="491"/>
      <c r="S128" s="857"/>
      <c r="T128" s="202"/>
      <c r="U128" s="486"/>
      <c r="V128" s="486"/>
      <c r="W128" s="486"/>
      <c r="X128" s="486"/>
      <c r="Y128" s="486"/>
      <c r="Z128" s="202"/>
      <c r="AA128" s="239"/>
      <c r="AB128" s="790"/>
      <c r="AC128" s="790"/>
      <c r="AD128" s="790"/>
      <c r="AE128" s="790"/>
      <c r="AF128" s="790"/>
      <c r="AG128" s="243"/>
      <c r="AH128" s="247">
        <f>IF(AA112="☑",Q128,IF(AA113="☑",1,IF(AND(AI116=11,OR(AI121=99,AI124=99)),"error",IF(AND(AI116=11,AI121=1,AI124=1),5,IF(AND(AI116=11,AI121=1,AI124=2),1,IF(AND(AI116=11,AI121=2,AI124=1),1,IF(AND(AI116=11,AI121=2,AI124=2),1,1)))))))</f>
        <v>5</v>
      </c>
      <c r="AI128" s="491"/>
      <c r="AJ128" s="842"/>
      <c r="AK128" s="240"/>
      <c r="AL128" s="790"/>
      <c r="AM128" s="790"/>
      <c r="AN128" s="790"/>
      <c r="AO128" s="790"/>
      <c r="AP128" s="790"/>
      <c r="AQ128" s="243"/>
      <c r="AR128" s="247">
        <f>IF(AK112="☑",Q128,IF(AN112="☑",AH128,IF(AK113="☑",1,IF(AND(AS116=11,OR(AS121=99,AS124=99)),"error",IF(AND(AS116=11,AS121=1,AS124=1),5,IF(AND(AS116=11,AS121=1,AS124=2),1,IF(AND(AS116=11,AS121=2,AS124=1),1,IF(AND(AS116=11,AS121=2,AS124=2),1,1))))))))</f>
        <v>5</v>
      </c>
      <c r="AS128" s="491"/>
      <c r="AT128" s="866"/>
      <c r="AU128" s="866"/>
      <c r="AV128" s="868"/>
      <c r="AW128" s="780"/>
      <c r="AX128" s="781"/>
    </row>
    <row r="129" spans="1:50" ht="16.5" customHeight="1" x14ac:dyDescent="0.15">
      <c r="A129" s="1072"/>
      <c r="B129" s="960"/>
      <c r="C129" s="492"/>
      <c r="D129" s="492"/>
      <c r="E129" s="492"/>
      <c r="F129" s="492"/>
      <c r="G129" s="492"/>
      <c r="H129" s="492"/>
      <c r="I129" s="492"/>
      <c r="J129" s="416"/>
      <c r="K129" s="417"/>
      <c r="L129" s="418"/>
      <c r="M129" s="418"/>
      <c r="N129" s="418"/>
      <c r="O129" s="418"/>
      <c r="P129" s="418"/>
      <c r="Q129" s="251" t="s">
        <v>1</v>
      </c>
      <c r="R129" s="493"/>
      <c r="S129" s="858"/>
      <c r="T129" s="494"/>
      <c r="U129" s="494"/>
      <c r="V129" s="494"/>
      <c r="W129" s="494"/>
      <c r="X129" s="494"/>
      <c r="Y129" s="494"/>
      <c r="Z129" s="494"/>
      <c r="AA129" s="416"/>
      <c r="AB129" s="417"/>
      <c r="AC129" s="418"/>
      <c r="AD129" s="418"/>
      <c r="AE129" s="418"/>
      <c r="AF129" s="418"/>
      <c r="AG129" s="418"/>
      <c r="AH129" s="251" t="s">
        <v>1</v>
      </c>
      <c r="AI129" s="493"/>
      <c r="AJ129" s="843"/>
      <c r="AK129" s="417"/>
      <c r="AL129" s="417"/>
      <c r="AM129" s="418"/>
      <c r="AN129" s="418"/>
      <c r="AO129" s="418"/>
      <c r="AP129" s="418"/>
      <c r="AQ129" s="418"/>
      <c r="AR129" s="251" t="s">
        <v>1</v>
      </c>
      <c r="AS129" s="493"/>
      <c r="AT129" s="867"/>
      <c r="AU129" s="867"/>
      <c r="AV129" s="869"/>
      <c r="AW129" s="422"/>
      <c r="AX129" s="423"/>
    </row>
    <row r="130" spans="1:50" ht="29.25" customHeight="1" x14ac:dyDescent="0.15">
      <c r="A130" s="1072"/>
      <c r="B130" s="1025" t="s">
        <v>68</v>
      </c>
      <c r="C130" s="1051" t="s">
        <v>33</v>
      </c>
      <c r="D130" s="1048"/>
      <c r="E130" s="1048"/>
      <c r="F130" s="1048"/>
      <c r="G130" s="1048"/>
      <c r="H130" s="1048"/>
      <c r="I130" s="1052"/>
      <c r="J130" s="495"/>
      <c r="K130" s="495"/>
      <c r="L130" s="496"/>
      <c r="M130" s="496"/>
      <c r="N130" s="496"/>
      <c r="O130" s="496"/>
      <c r="P130" s="496"/>
      <c r="Q130" s="497"/>
      <c r="R130" s="454"/>
      <c r="S130" s="909" t="s">
        <v>68</v>
      </c>
      <c r="T130" s="882" t="s">
        <v>33</v>
      </c>
      <c r="U130" s="883"/>
      <c r="V130" s="883"/>
      <c r="W130" s="883"/>
      <c r="X130" s="883"/>
      <c r="Y130" s="883"/>
      <c r="Z130" s="884"/>
      <c r="AA130" s="714" t="s">
        <v>2</v>
      </c>
      <c r="AB130" s="498" t="s">
        <v>184</v>
      </c>
      <c r="AC130" s="499"/>
      <c r="AD130" s="499"/>
      <c r="AE130" s="499"/>
      <c r="AF130" s="499"/>
      <c r="AG130" s="499"/>
      <c r="AH130" s="500"/>
      <c r="AI130" s="388"/>
      <c r="AJ130" s="862" t="s">
        <v>212</v>
      </c>
      <c r="AK130" s="712" t="s">
        <v>3</v>
      </c>
      <c r="AL130" s="200" t="s">
        <v>211</v>
      </c>
      <c r="AM130" s="201"/>
      <c r="AN130" s="720" t="s">
        <v>2</v>
      </c>
      <c r="AO130" s="287" t="s">
        <v>210</v>
      </c>
      <c r="AP130" s="499"/>
      <c r="AQ130" s="499"/>
      <c r="AR130" s="500"/>
      <c r="AS130" s="388"/>
      <c r="AT130" s="501"/>
      <c r="AU130" s="501"/>
      <c r="AV130" s="502"/>
      <c r="AW130" s="503"/>
      <c r="AX130" s="504"/>
    </row>
    <row r="131" spans="1:50" ht="19.5" customHeight="1" x14ac:dyDescent="0.4">
      <c r="A131" s="1072"/>
      <c r="B131" s="959"/>
      <c r="C131" s="942"/>
      <c r="D131" s="942"/>
      <c r="E131" s="942"/>
      <c r="F131" s="942"/>
      <c r="G131" s="942"/>
      <c r="H131" s="942"/>
      <c r="I131" s="943"/>
      <c r="J131" s="701" t="s">
        <v>3</v>
      </c>
      <c r="K131" s="71" t="str">
        <f>IF(K13="銀の認定【新規】","取組無し、または添付資料無し（初回のみ　※添付資料ない場合は採点対象外）","取組無し")</f>
        <v>取組無し</v>
      </c>
      <c r="L131" s="214"/>
      <c r="M131" s="295"/>
      <c r="N131" s="290"/>
      <c r="O131" s="290"/>
      <c r="P131" s="290"/>
      <c r="Q131" s="291"/>
      <c r="R131" s="204"/>
      <c r="S131" s="857"/>
      <c r="T131" s="885"/>
      <c r="U131" s="885"/>
      <c r="V131" s="885"/>
      <c r="W131" s="885"/>
      <c r="X131" s="885"/>
      <c r="Y131" s="885"/>
      <c r="Z131" s="886"/>
      <c r="AA131" s="701" t="s">
        <v>3</v>
      </c>
      <c r="AB131" s="71" t="str">
        <f>IF(K13="銀の認定【新規】","取組無し、または添付資料無し（初回のみ　※添付資料ない場合は採点対象外）","取組無し")</f>
        <v>取組無し</v>
      </c>
      <c r="AC131" s="214"/>
      <c r="AD131" s="295"/>
      <c r="AE131" s="290"/>
      <c r="AF131" s="290"/>
      <c r="AG131" s="290"/>
      <c r="AH131" s="291"/>
      <c r="AI131" s="293"/>
      <c r="AJ131" s="863"/>
      <c r="AK131" s="701" t="s">
        <v>3</v>
      </c>
      <c r="AL131" s="71" t="str">
        <f>IF(K13="銀の認定【新規】","取組無し、または添付資料無し（初回のみ　※添付資料ない場合は採点対象外）","取組無し")</f>
        <v>取組無し</v>
      </c>
      <c r="AM131" s="214"/>
      <c r="AN131" s="295"/>
      <c r="AO131" s="290"/>
      <c r="AP131" s="290"/>
      <c r="AQ131" s="290"/>
      <c r="AR131" s="291"/>
      <c r="AS131" s="293"/>
      <c r="AT131" s="868">
        <f>Q144</f>
        <v>5</v>
      </c>
      <c r="AU131" s="868">
        <f>AH144</f>
        <v>5</v>
      </c>
      <c r="AV131" s="868">
        <f>AR144</f>
        <v>5</v>
      </c>
      <c r="AW131" s="785" t="s">
        <v>248</v>
      </c>
      <c r="AX131" s="786"/>
    </row>
    <row r="132" spans="1:50" ht="19.5" customHeight="1" x14ac:dyDescent="0.4">
      <c r="A132" s="1072"/>
      <c r="B132" s="959"/>
      <c r="C132" s="942"/>
      <c r="D132" s="942"/>
      <c r="E132" s="942"/>
      <c r="F132" s="942"/>
      <c r="G132" s="942"/>
      <c r="H132" s="942"/>
      <c r="I132" s="943"/>
      <c r="J132" s="804" t="s">
        <v>86</v>
      </c>
      <c r="K132" s="804"/>
      <c r="L132" s="804"/>
      <c r="M132" s="295"/>
      <c r="N132" s="290"/>
      <c r="O132" s="290"/>
      <c r="P132" s="290"/>
      <c r="Q132" s="291"/>
      <c r="R132" s="204"/>
      <c r="S132" s="857"/>
      <c r="T132" s="885"/>
      <c r="U132" s="885"/>
      <c r="V132" s="885"/>
      <c r="W132" s="885"/>
      <c r="X132" s="885"/>
      <c r="Y132" s="885"/>
      <c r="Z132" s="886"/>
      <c r="AA132" s="804" t="s">
        <v>86</v>
      </c>
      <c r="AB132" s="804"/>
      <c r="AC132" s="804"/>
      <c r="AD132" s="295"/>
      <c r="AE132" s="290"/>
      <c r="AF132" s="290"/>
      <c r="AG132" s="290"/>
      <c r="AH132" s="291"/>
      <c r="AI132" s="293"/>
      <c r="AJ132" s="863"/>
      <c r="AK132" s="804" t="s">
        <v>86</v>
      </c>
      <c r="AL132" s="804"/>
      <c r="AM132" s="804"/>
      <c r="AN132" s="295"/>
      <c r="AO132" s="290"/>
      <c r="AP132" s="290"/>
      <c r="AQ132" s="290"/>
      <c r="AR132" s="291"/>
      <c r="AS132" s="293"/>
      <c r="AT132" s="868"/>
      <c r="AU132" s="868"/>
      <c r="AV132" s="868"/>
      <c r="AW132" s="778"/>
      <c r="AX132" s="779"/>
    </row>
    <row r="133" spans="1:50" ht="19.5" customHeight="1" x14ac:dyDescent="0.4">
      <c r="A133" s="1072"/>
      <c r="B133" s="959"/>
      <c r="C133" s="942"/>
      <c r="D133" s="942"/>
      <c r="E133" s="942"/>
      <c r="F133" s="942"/>
      <c r="G133" s="942"/>
      <c r="H133" s="942"/>
      <c r="I133" s="943"/>
      <c r="J133" s="701" t="s">
        <v>2</v>
      </c>
      <c r="K133" s="295" t="s">
        <v>129</v>
      </c>
      <c r="L133" s="295"/>
      <c r="M133" s="240"/>
      <c r="N133" s="290"/>
      <c r="O133" s="290"/>
      <c r="P133" s="290"/>
      <c r="Q133" s="291"/>
      <c r="R133" s="204"/>
      <c r="S133" s="857"/>
      <c r="T133" s="885"/>
      <c r="U133" s="885"/>
      <c r="V133" s="885"/>
      <c r="W133" s="885"/>
      <c r="X133" s="885"/>
      <c r="Y133" s="885"/>
      <c r="Z133" s="886"/>
      <c r="AA133" s="701" t="s">
        <v>3</v>
      </c>
      <c r="AB133" s="295" t="s">
        <v>129</v>
      </c>
      <c r="AC133" s="295"/>
      <c r="AD133" s="240"/>
      <c r="AE133" s="290"/>
      <c r="AF133" s="290"/>
      <c r="AG133" s="290"/>
      <c r="AH133" s="291"/>
      <c r="AI133" s="293"/>
      <c r="AJ133" s="863"/>
      <c r="AK133" s="701" t="s">
        <v>3</v>
      </c>
      <c r="AL133" s="295" t="s">
        <v>129</v>
      </c>
      <c r="AM133" s="295"/>
      <c r="AN133" s="240"/>
      <c r="AO133" s="290"/>
      <c r="AP133" s="290"/>
      <c r="AQ133" s="290"/>
      <c r="AR133" s="291"/>
      <c r="AS133" s="293"/>
      <c r="AT133" s="868"/>
      <c r="AU133" s="868"/>
      <c r="AV133" s="868"/>
      <c r="AW133" s="780"/>
      <c r="AX133" s="781"/>
    </row>
    <row r="134" spans="1:50" ht="19.5" customHeight="1" x14ac:dyDescent="0.15">
      <c r="A134" s="1072"/>
      <c r="B134" s="959"/>
      <c r="C134" s="942"/>
      <c r="D134" s="942"/>
      <c r="E134" s="942"/>
      <c r="F134" s="942"/>
      <c r="G134" s="942"/>
      <c r="H134" s="942"/>
      <c r="I134" s="943"/>
      <c r="J134" s="294"/>
      <c r="K134" s="295"/>
      <c r="L134" s="505" t="s">
        <v>5</v>
      </c>
      <c r="M134" s="846"/>
      <c r="N134" s="847"/>
      <c r="O134" s="506"/>
      <c r="P134" s="290"/>
      <c r="Q134" s="291"/>
      <c r="R134" s="300">
        <f>IF(J133="☑",11,0)</f>
        <v>11</v>
      </c>
      <c r="S134" s="857"/>
      <c r="T134" s="885"/>
      <c r="U134" s="885"/>
      <c r="V134" s="885"/>
      <c r="W134" s="885"/>
      <c r="X134" s="885"/>
      <c r="Y134" s="885"/>
      <c r="Z134" s="886"/>
      <c r="AA134" s="294"/>
      <c r="AB134" s="295"/>
      <c r="AC134" s="505" t="s">
        <v>5</v>
      </c>
      <c r="AD134" s="846"/>
      <c r="AE134" s="847"/>
      <c r="AF134" s="506"/>
      <c r="AG134" s="290"/>
      <c r="AH134" s="291"/>
      <c r="AI134" s="300">
        <f>IF(AA133="☑",11,0)</f>
        <v>0</v>
      </c>
      <c r="AJ134" s="863"/>
      <c r="AK134" s="294"/>
      <c r="AL134" s="295"/>
      <c r="AM134" s="505" t="s">
        <v>5</v>
      </c>
      <c r="AN134" s="846"/>
      <c r="AO134" s="847"/>
      <c r="AP134" s="506"/>
      <c r="AQ134" s="290"/>
      <c r="AR134" s="291"/>
      <c r="AS134" s="300">
        <f>IF(AK133="☑",11,0)</f>
        <v>0</v>
      </c>
      <c r="AT134" s="868"/>
      <c r="AU134" s="868"/>
      <c r="AV134" s="868"/>
      <c r="AW134" s="780"/>
      <c r="AX134" s="781"/>
    </row>
    <row r="135" spans="1:50" ht="19.5" customHeight="1" x14ac:dyDescent="0.2">
      <c r="A135" s="1072"/>
      <c r="B135" s="959"/>
      <c r="C135" s="942"/>
      <c r="D135" s="942"/>
      <c r="E135" s="942"/>
      <c r="F135" s="942"/>
      <c r="G135" s="942"/>
      <c r="H135" s="942"/>
      <c r="I135" s="943"/>
      <c r="J135" s="294"/>
      <c r="K135" s="295"/>
      <c r="L135" s="505" t="s">
        <v>141</v>
      </c>
      <c r="M135" s="864"/>
      <c r="N135" s="865"/>
      <c r="O135" s="507" t="s">
        <v>91</v>
      </c>
      <c r="P135" s="66"/>
      <c r="Q135" s="291"/>
      <c r="R135" s="204"/>
      <c r="S135" s="857"/>
      <c r="T135" s="885"/>
      <c r="U135" s="885"/>
      <c r="V135" s="885"/>
      <c r="W135" s="885"/>
      <c r="X135" s="885"/>
      <c r="Y135" s="885"/>
      <c r="Z135" s="886"/>
      <c r="AA135" s="294"/>
      <c r="AB135" s="295"/>
      <c r="AC135" s="505" t="s">
        <v>141</v>
      </c>
      <c r="AD135" s="864"/>
      <c r="AE135" s="865"/>
      <c r="AF135" s="507" t="s">
        <v>91</v>
      </c>
      <c r="AG135" s="66"/>
      <c r="AH135" s="291"/>
      <c r="AI135" s="204"/>
      <c r="AJ135" s="863"/>
      <c r="AK135" s="294"/>
      <c r="AL135" s="295"/>
      <c r="AM135" s="505" t="s">
        <v>141</v>
      </c>
      <c r="AN135" s="864"/>
      <c r="AO135" s="865"/>
      <c r="AP135" s="507" t="s">
        <v>91</v>
      </c>
      <c r="AQ135" s="66"/>
      <c r="AR135" s="291"/>
      <c r="AS135" s="204"/>
      <c r="AT135" s="868"/>
      <c r="AU135" s="868"/>
      <c r="AV135" s="868"/>
      <c r="AW135" s="780"/>
      <c r="AX135" s="781"/>
    </row>
    <row r="136" spans="1:50" ht="19.5" customHeight="1" x14ac:dyDescent="0.4">
      <c r="A136" s="1072"/>
      <c r="B136" s="959"/>
      <c r="C136" s="411"/>
      <c r="D136" s="508"/>
      <c r="E136" s="343"/>
      <c r="F136" s="343"/>
      <c r="G136" s="343"/>
      <c r="H136" s="343"/>
      <c r="I136" s="398"/>
      <c r="J136" s="239" t="s">
        <v>82</v>
      </c>
      <c r="K136" s="240"/>
      <c r="L136" s="295"/>
      <c r="M136" s="240"/>
      <c r="N136" s="290"/>
      <c r="O136" s="290"/>
      <c r="P136" s="290"/>
      <c r="Q136" s="291"/>
      <c r="R136" s="204"/>
      <c r="S136" s="857"/>
      <c r="T136" s="412"/>
      <c r="U136" s="509"/>
      <c r="V136" s="346"/>
      <c r="W136" s="346"/>
      <c r="X136" s="346"/>
      <c r="Y136" s="346"/>
      <c r="Z136" s="399"/>
      <c r="AA136" s="239" t="s">
        <v>82</v>
      </c>
      <c r="AB136" s="240"/>
      <c r="AC136" s="295"/>
      <c r="AD136" s="240"/>
      <c r="AE136" s="290"/>
      <c r="AF136" s="290"/>
      <c r="AG136" s="290"/>
      <c r="AH136" s="291"/>
      <c r="AI136" s="204"/>
      <c r="AJ136" s="863"/>
      <c r="AK136" s="240" t="s">
        <v>82</v>
      </c>
      <c r="AL136" s="240"/>
      <c r="AM136" s="295"/>
      <c r="AN136" s="240"/>
      <c r="AO136" s="290"/>
      <c r="AP136" s="290"/>
      <c r="AQ136" s="290"/>
      <c r="AR136" s="291"/>
      <c r="AS136" s="204"/>
      <c r="AT136" s="868"/>
      <c r="AU136" s="868"/>
      <c r="AV136" s="868"/>
      <c r="AW136" s="780"/>
      <c r="AX136" s="781"/>
    </row>
    <row r="137" spans="1:50" ht="19.5" customHeight="1" x14ac:dyDescent="0.4">
      <c r="A137" s="1072"/>
      <c r="B137" s="959"/>
      <c r="C137" s="343"/>
      <c r="D137" s="887" t="s">
        <v>178</v>
      </c>
      <c r="E137" s="888"/>
      <c r="F137" s="888"/>
      <c r="G137" s="888"/>
      <c r="H137" s="889"/>
      <c r="I137" s="398"/>
      <c r="J137" s="699" t="s">
        <v>2</v>
      </c>
      <c r="K137" s="330" t="s">
        <v>80</v>
      </c>
      <c r="L137" s="331"/>
      <c r="M137" s="331"/>
      <c r="N137" s="66"/>
      <c r="O137" s="66"/>
      <c r="P137" s="66"/>
      <c r="Q137" s="319"/>
      <c r="R137" s="333">
        <f>IF(R134=0,99,IF(AND(J137="☑",J138="☑"),99,IF(AND(J137="□",J138="□"),99,IF(J137="☑",1,2))))</f>
        <v>1</v>
      </c>
      <c r="S137" s="857"/>
      <c r="T137" s="346"/>
      <c r="U137" s="887" t="s">
        <v>178</v>
      </c>
      <c r="V137" s="888"/>
      <c r="W137" s="888"/>
      <c r="X137" s="888"/>
      <c r="Y137" s="889"/>
      <c r="Z137" s="399"/>
      <c r="AA137" s="699" t="s">
        <v>3</v>
      </c>
      <c r="AB137" s="330" t="s">
        <v>80</v>
      </c>
      <c r="AC137" s="331"/>
      <c r="AD137" s="331"/>
      <c r="AE137" s="66"/>
      <c r="AF137" s="66"/>
      <c r="AG137" s="66"/>
      <c r="AH137" s="319"/>
      <c r="AI137" s="333">
        <f>IF(AI134=0,99,IF(AND(AA137="☑",AA138="☑"),99,IF(AND(AA137="□",AA138="□"),99,IF(AA137="☑",1,2))))</f>
        <v>99</v>
      </c>
      <c r="AJ137" s="863"/>
      <c r="AK137" s="701" t="s">
        <v>3</v>
      </c>
      <c r="AL137" s="330" t="s">
        <v>80</v>
      </c>
      <c r="AM137" s="331"/>
      <c r="AN137" s="331"/>
      <c r="AO137" s="66"/>
      <c r="AP137" s="66"/>
      <c r="AQ137" s="66"/>
      <c r="AR137" s="319"/>
      <c r="AS137" s="333">
        <f>IF(AS134=0,99,IF(AND(AK137="☑",AK138="☑"),99,IF(AND(AK137="□",AK138="□"),99,IF(AK137="☑",1,2))))</f>
        <v>99</v>
      </c>
      <c r="AT137" s="868"/>
      <c r="AU137" s="868"/>
      <c r="AV137" s="868"/>
      <c r="AW137" s="771"/>
      <c r="AX137" s="772"/>
    </row>
    <row r="138" spans="1:50" ht="19.5" customHeight="1" x14ac:dyDescent="0.4">
      <c r="A138" s="1072"/>
      <c r="B138" s="959"/>
      <c r="C138" s="343"/>
      <c r="D138" s="890"/>
      <c r="E138" s="891"/>
      <c r="F138" s="891"/>
      <c r="G138" s="891"/>
      <c r="H138" s="892"/>
      <c r="I138" s="398"/>
      <c r="J138" s="699" t="s">
        <v>3</v>
      </c>
      <c r="K138" s="317" t="s">
        <v>81</v>
      </c>
      <c r="L138" s="318"/>
      <c r="M138" s="318"/>
      <c r="N138" s="66"/>
      <c r="O138" s="66"/>
      <c r="P138" s="66"/>
      <c r="Q138" s="319"/>
      <c r="R138" s="204"/>
      <c r="S138" s="857"/>
      <c r="T138" s="346"/>
      <c r="U138" s="890"/>
      <c r="V138" s="891"/>
      <c r="W138" s="891"/>
      <c r="X138" s="891"/>
      <c r="Y138" s="892"/>
      <c r="Z138" s="399"/>
      <c r="AA138" s="699" t="s">
        <v>3</v>
      </c>
      <c r="AB138" s="317" t="s">
        <v>81</v>
      </c>
      <c r="AC138" s="318"/>
      <c r="AD138" s="318"/>
      <c r="AE138" s="66"/>
      <c r="AF138" s="66"/>
      <c r="AG138" s="66"/>
      <c r="AH138" s="319"/>
      <c r="AI138" s="204"/>
      <c r="AJ138" s="863"/>
      <c r="AK138" s="701" t="s">
        <v>3</v>
      </c>
      <c r="AL138" s="317" t="s">
        <v>81</v>
      </c>
      <c r="AM138" s="318"/>
      <c r="AN138" s="318"/>
      <c r="AO138" s="66"/>
      <c r="AP138" s="66"/>
      <c r="AQ138" s="66"/>
      <c r="AR138" s="319"/>
      <c r="AS138" s="204"/>
      <c r="AT138" s="868"/>
      <c r="AU138" s="868"/>
      <c r="AV138" s="868"/>
      <c r="AW138" s="773"/>
      <c r="AX138" s="772"/>
    </row>
    <row r="139" spans="1:50" ht="19.5" customHeight="1" x14ac:dyDescent="0.15">
      <c r="A139" s="1072"/>
      <c r="B139" s="959"/>
      <c r="C139" s="343"/>
      <c r="D139" s="848" t="s">
        <v>174</v>
      </c>
      <c r="E139" s="872"/>
      <c r="F139" s="872"/>
      <c r="G139" s="872"/>
      <c r="H139" s="873"/>
      <c r="I139" s="398"/>
      <c r="J139" s="239" t="s">
        <v>256</v>
      </c>
      <c r="K139" s="240"/>
      <c r="L139" s="295"/>
      <c r="M139" s="240"/>
      <c r="N139" s="290"/>
      <c r="O139" s="344" t="str">
        <f>IF(O140="","",IFERROR(IF(DATEDIF(O140,$K$14,"M")&lt;6,"レポート記入日から6ヵ月未満になっていませんか？",""),""))</f>
        <v/>
      </c>
      <c r="P139" s="290"/>
      <c r="Q139" s="291"/>
      <c r="R139" s="204"/>
      <c r="S139" s="857"/>
      <c r="T139" s="346"/>
      <c r="U139" s="848" t="s">
        <v>174</v>
      </c>
      <c r="V139" s="872"/>
      <c r="W139" s="872"/>
      <c r="X139" s="872"/>
      <c r="Y139" s="873"/>
      <c r="Z139" s="399"/>
      <c r="AA139" s="239" t="s">
        <v>256</v>
      </c>
      <c r="AB139" s="240"/>
      <c r="AC139" s="295"/>
      <c r="AD139" s="240"/>
      <c r="AE139" s="290"/>
      <c r="AF139" s="344" t="str">
        <f>IF(AF140="","",IFERROR(IF(DATEDIF(AF140,$K$14,"M")&lt;6,"レポート記入日から6ヵ月未満になっていませんか？",""),""))</f>
        <v/>
      </c>
      <c r="AG139" s="290"/>
      <c r="AH139" s="291"/>
      <c r="AI139" s="204"/>
      <c r="AJ139" s="863"/>
      <c r="AK139" s="240" t="s">
        <v>256</v>
      </c>
      <c r="AL139" s="240"/>
      <c r="AM139" s="295"/>
      <c r="AN139" s="240"/>
      <c r="AO139" s="290"/>
      <c r="AP139" s="344" t="str">
        <f>IF(AP140="","",IFERROR(IF(DATEDIF(AP140,$K$14,"M")&lt;6,"レポート記入日から6ヵ月未満になっていませんか？",""),""))</f>
        <v/>
      </c>
      <c r="AQ139" s="290"/>
      <c r="AR139" s="291"/>
      <c r="AS139" s="204"/>
      <c r="AT139" s="868"/>
      <c r="AU139" s="868"/>
      <c r="AV139" s="868"/>
      <c r="AW139" s="773"/>
      <c r="AX139" s="772"/>
    </row>
    <row r="140" spans="1:50" ht="19.5" customHeight="1" x14ac:dyDescent="0.4">
      <c r="A140" s="1072"/>
      <c r="B140" s="959"/>
      <c r="C140" s="343"/>
      <c r="D140" s="874"/>
      <c r="E140" s="875"/>
      <c r="F140" s="875"/>
      <c r="G140" s="875"/>
      <c r="H140" s="876"/>
      <c r="I140" s="398"/>
      <c r="J140" s="699" t="s">
        <v>2</v>
      </c>
      <c r="K140" s="348" t="s">
        <v>85</v>
      </c>
      <c r="L140" s="240"/>
      <c r="M140" s="242"/>
      <c r="N140" s="484" t="s">
        <v>87</v>
      </c>
      <c r="O140" s="704"/>
      <c r="P140" s="290"/>
      <c r="Q140" s="291"/>
      <c r="R140" s="333">
        <f>IF(R134=0,99,IF(AND(J140="☑",J141="☑",J142="☑"),99,IF(AND(J140="□",J141="□",J142="□"),99,IF(AND(J140="☑",J141="☑"),99,IF(AND(J140="☑",J142="☑"),99,IF(AND(J141="☑",J142="☑"),99,IF(J140="☑",1,IF(J141="☑",2,3))))))))</f>
        <v>1</v>
      </c>
      <c r="S140" s="857"/>
      <c r="T140" s="346"/>
      <c r="U140" s="874"/>
      <c r="V140" s="875"/>
      <c r="W140" s="875"/>
      <c r="X140" s="875"/>
      <c r="Y140" s="876"/>
      <c r="Z140" s="399"/>
      <c r="AA140" s="699" t="s">
        <v>3</v>
      </c>
      <c r="AB140" s="348" t="s">
        <v>85</v>
      </c>
      <c r="AC140" s="240"/>
      <c r="AD140" s="242"/>
      <c r="AE140" s="484" t="s">
        <v>87</v>
      </c>
      <c r="AF140" s="704"/>
      <c r="AG140" s="290"/>
      <c r="AH140" s="291"/>
      <c r="AI140" s="333">
        <f>IF(AI134=0,99,IF(AND(AA140="☑",AA141="☑",AA142="☑"),99,IF(AND(AA140="□",AA141="□",AA142="□"),99,IF(AND(AA140="☑",AA141="☑"),99,IF(AND(AA140="☑",AA142="☑"),99,IF(AND(AA141="☑",AA142="☑"),99,IF(AA140="☑",1,IF(AA141="☑",2,3))))))))</f>
        <v>99</v>
      </c>
      <c r="AJ140" s="863"/>
      <c r="AK140" s="701" t="s">
        <v>3</v>
      </c>
      <c r="AL140" s="348" t="s">
        <v>85</v>
      </c>
      <c r="AM140" s="240"/>
      <c r="AN140" s="242"/>
      <c r="AO140" s="484" t="s">
        <v>87</v>
      </c>
      <c r="AP140" s="704"/>
      <c r="AQ140" s="290"/>
      <c r="AR140" s="291"/>
      <c r="AS140" s="333">
        <f>IF(AS134=0,99,IF(AND(AK140="☑",AK141="☑",AK142="☑"),99,IF(AND(AK140="□",AK141="□",AK142="□"),99,IF(AND(AK140="☑",AK141="☑"),99,IF(AND(AK140="☑",AK142="☑"),99,IF(AND(AK141="☑",AK142="☑"),99,IF(AK140="☑",1,IF(AK141="☑",2,3))))))))</f>
        <v>99</v>
      </c>
      <c r="AT140" s="868"/>
      <c r="AU140" s="868"/>
      <c r="AV140" s="868"/>
      <c r="AW140" s="773"/>
      <c r="AX140" s="772"/>
    </row>
    <row r="141" spans="1:50" ht="19.5" customHeight="1" x14ac:dyDescent="0.4">
      <c r="A141" s="1072"/>
      <c r="B141" s="959"/>
      <c r="C141" s="411"/>
      <c r="D141" s="848" t="s">
        <v>175</v>
      </c>
      <c r="E141" s="877"/>
      <c r="F141" s="877"/>
      <c r="G141" s="877"/>
      <c r="H141" s="878"/>
      <c r="I141" s="197"/>
      <c r="J141" s="699" t="s">
        <v>3</v>
      </c>
      <c r="K141" s="348" t="s">
        <v>83</v>
      </c>
      <c r="L141" s="240"/>
      <c r="M141" s="242"/>
      <c r="N141" s="353" t="s">
        <v>183</v>
      </c>
      <c r="O141" s="240"/>
      <c r="P141" s="290"/>
      <c r="Q141" s="291"/>
      <c r="R141" s="204"/>
      <c r="S141" s="857"/>
      <c r="T141" s="412"/>
      <c r="U141" s="848" t="s">
        <v>175</v>
      </c>
      <c r="V141" s="877"/>
      <c r="W141" s="877"/>
      <c r="X141" s="877"/>
      <c r="Y141" s="878"/>
      <c r="Z141" s="202"/>
      <c r="AA141" s="699" t="s">
        <v>3</v>
      </c>
      <c r="AB141" s="348" t="s">
        <v>83</v>
      </c>
      <c r="AC141" s="240"/>
      <c r="AD141" s="242"/>
      <c r="AE141" s="353" t="s">
        <v>183</v>
      </c>
      <c r="AF141" s="240"/>
      <c r="AG141" s="290"/>
      <c r="AH141" s="291"/>
      <c r="AI141" s="293"/>
      <c r="AJ141" s="863"/>
      <c r="AK141" s="701" t="s">
        <v>3</v>
      </c>
      <c r="AL141" s="348" t="s">
        <v>83</v>
      </c>
      <c r="AM141" s="240"/>
      <c r="AN141" s="242"/>
      <c r="AO141" s="353" t="s">
        <v>183</v>
      </c>
      <c r="AP141" s="240"/>
      <c r="AQ141" s="290"/>
      <c r="AR141" s="291"/>
      <c r="AS141" s="293"/>
      <c r="AT141" s="868"/>
      <c r="AU141" s="868"/>
      <c r="AV141" s="868"/>
      <c r="AW141" s="773"/>
      <c r="AX141" s="772"/>
    </row>
    <row r="142" spans="1:50" ht="19.5" customHeight="1" x14ac:dyDescent="0.4">
      <c r="A142" s="1072"/>
      <c r="B142" s="959"/>
      <c r="C142" s="411"/>
      <c r="D142" s="879"/>
      <c r="E142" s="880"/>
      <c r="F142" s="880"/>
      <c r="G142" s="880"/>
      <c r="H142" s="881"/>
      <c r="I142" s="197"/>
      <c r="J142" s="699" t="s">
        <v>3</v>
      </c>
      <c r="K142" s="348" t="s">
        <v>22</v>
      </c>
      <c r="L142" s="240"/>
      <c r="M142" s="242"/>
      <c r="N142" s="240"/>
      <c r="O142" s="243"/>
      <c r="P142" s="290"/>
      <c r="Q142" s="291"/>
      <c r="R142" s="204"/>
      <c r="S142" s="857"/>
      <c r="T142" s="412"/>
      <c r="U142" s="879"/>
      <c r="V142" s="880"/>
      <c r="W142" s="880"/>
      <c r="X142" s="880"/>
      <c r="Y142" s="881"/>
      <c r="Z142" s="202"/>
      <c r="AA142" s="699" t="s">
        <v>3</v>
      </c>
      <c r="AB142" s="348" t="s">
        <v>22</v>
      </c>
      <c r="AC142" s="240"/>
      <c r="AD142" s="242"/>
      <c r="AE142" s="240"/>
      <c r="AF142" s="243"/>
      <c r="AG142" s="290"/>
      <c r="AH142" s="291"/>
      <c r="AI142" s="293"/>
      <c r="AJ142" s="863"/>
      <c r="AK142" s="701" t="s">
        <v>3</v>
      </c>
      <c r="AL142" s="348" t="s">
        <v>22</v>
      </c>
      <c r="AM142" s="240"/>
      <c r="AN142" s="242"/>
      <c r="AO142" s="240"/>
      <c r="AP142" s="243"/>
      <c r="AQ142" s="290"/>
      <c r="AR142" s="291"/>
      <c r="AS142" s="293"/>
      <c r="AT142" s="868"/>
      <c r="AU142" s="868"/>
      <c r="AV142" s="868"/>
      <c r="AW142" s="773"/>
      <c r="AX142" s="772"/>
    </row>
    <row r="143" spans="1:50" ht="19.5" customHeight="1" x14ac:dyDescent="0.3">
      <c r="A143" s="1072"/>
      <c r="B143" s="959"/>
      <c r="C143" s="411"/>
      <c r="D143" s="487"/>
      <c r="E143" s="343"/>
      <c r="F143" s="343"/>
      <c r="G143" s="197"/>
      <c r="H143" s="197"/>
      <c r="I143" s="197"/>
      <c r="J143" s="359" t="s">
        <v>88</v>
      </c>
      <c r="K143" s="360"/>
      <c r="L143" s="241"/>
      <c r="M143" s="242"/>
      <c r="N143" s="240"/>
      <c r="O143" s="243"/>
      <c r="P143" s="243"/>
      <c r="Q143" s="244" t="str">
        <f>IF(ISNUMBER(Q144),"","必要項目が正しく選択されていません")</f>
        <v/>
      </c>
      <c r="R143" s="489"/>
      <c r="S143" s="857"/>
      <c r="T143" s="412"/>
      <c r="U143" s="488"/>
      <c r="V143" s="346"/>
      <c r="W143" s="346"/>
      <c r="X143" s="202"/>
      <c r="Y143" s="202"/>
      <c r="Z143" s="202"/>
      <c r="AA143" s="359" t="s">
        <v>224</v>
      </c>
      <c r="AB143" s="360"/>
      <c r="AC143" s="241"/>
      <c r="AD143" s="242"/>
      <c r="AE143" s="240"/>
      <c r="AF143" s="243"/>
      <c r="AG143" s="243"/>
      <c r="AH143" s="244" t="str">
        <f>IF(ISNUMBER(AH144),"","必要項目が正しく選択されていません")</f>
        <v/>
      </c>
      <c r="AI143" s="490"/>
      <c r="AJ143" s="863"/>
      <c r="AK143" s="360" t="s">
        <v>88</v>
      </c>
      <c r="AL143" s="360"/>
      <c r="AM143" s="241"/>
      <c r="AN143" s="242"/>
      <c r="AO143" s="240"/>
      <c r="AP143" s="243"/>
      <c r="AQ143" s="243"/>
      <c r="AR143" s="244" t="str">
        <f>IF(ISNUMBER(AR144),"","必要項目が正しく選択されていません")</f>
        <v/>
      </c>
      <c r="AS143" s="490"/>
      <c r="AT143" s="868"/>
      <c r="AU143" s="868"/>
      <c r="AV143" s="868"/>
      <c r="AW143" s="773"/>
      <c r="AX143" s="772"/>
    </row>
    <row r="144" spans="1:50" ht="39.6" customHeight="1" x14ac:dyDescent="0.25">
      <c r="A144" s="1072"/>
      <c r="B144" s="959"/>
      <c r="C144" s="411"/>
      <c r="D144" s="487"/>
      <c r="E144" s="343"/>
      <c r="F144" s="343"/>
      <c r="G144" s="197"/>
      <c r="H144" s="197"/>
      <c r="I144" s="198"/>
      <c r="J144" s="294"/>
      <c r="K144" s="790"/>
      <c r="L144" s="790"/>
      <c r="M144" s="790"/>
      <c r="N144" s="790"/>
      <c r="O144" s="790"/>
      <c r="P144" s="243"/>
      <c r="Q144" s="247">
        <f>IF(J131="☑",1,IF(AND(R134=11,OR(R137=99,R140=99)),"error",IF(AND(R134=11,R137=1,R140=1),5,IF(AND(R134=11,R137=1,R140=2),1,IF(AND(R134=11,R137=2,R140=1),1,IF(AND(R134=11,R137=2,R140=2),1,1))))))</f>
        <v>5</v>
      </c>
      <c r="R144" s="510"/>
      <c r="S144" s="857"/>
      <c r="T144" s="412"/>
      <c r="U144" s="488"/>
      <c r="V144" s="346"/>
      <c r="W144" s="346"/>
      <c r="X144" s="202"/>
      <c r="Y144" s="202"/>
      <c r="Z144" s="203"/>
      <c r="AA144" s="294"/>
      <c r="AB144" s="790"/>
      <c r="AC144" s="790"/>
      <c r="AD144" s="790"/>
      <c r="AE144" s="790"/>
      <c r="AF144" s="790"/>
      <c r="AG144" s="243"/>
      <c r="AH144" s="247">
        <f>IF(AA130="☑",Q144,IF(AA131="☑",1,IF(AND(AI134=11,OR(AI137=99,AI140=99)),"error",IF(AND(AI134=11,AI137=1,AI140=1),5,IF(AND(AI134=11,AI137=1,AI140=2),1,IF(AND(AI134=11,AI137=2,AI140=1),1,IF(AND(AI134=11,AI137=2,AI140=2),1,1)))))))</f>
        <v>5</v>
      </c>
      <c r="AI144" s="491"/>
      <c r="AJ144" s="863"/>
      <c r="AK144" s="294"/>
      <c r="AL144" s="790"/>
      <c r="AM144" s="790"/>
      <c r="AN144" s="790"/>
      <c r="AO144" s="790"/>
      <c r="AP144" s="790"/>
      <c r="AQ144" s="243"/>
      <c r="AR144" s="247">
        <f>IF(AK130="☑",Q144,IF(AN130="☑",AH144,IF(AK131="☑",1,IF(AND(AS134=11,OR(AS137=99,AS140=99)),"error",IF(AND(AS134=11,AS137=1,AS140=1),5,IF(AND(AS134=11,AS137=1,AS140=2),1,IF(AND(AS134=11,AS137=2,AS140=1),1,IF(AND(AS134=11,AS137=2,AS140=2),1,1))))))))</f>
        <v>5</v>
      </c>
      <c r="AS144" s="491"/>
      <c r="AT144" s="868"/>
      <c r="AU144" s="868"/>
      <c r="AV144" s="868"/>
      <c r="AW144" s="773"/>
      <c r="AX144" s="772"/>
    </row>
    <row r="145" spans="1:50" ht="16.5" customHeight="1" x14ac:dyDescent="0.15">
      <c r="A145" s="1072"/>
      <c r="B145" s="960"/>
      <c r="C145" s="511"/>
      <c r="D145" s="512"/>
      <c r="E145" s="513"/>
      <c r="F145" s="513"/>
      <c r="G145" s="492"/>
      <c r="H145" s="492"/>
      <c r="I145" s="514"/>
      <c r="J145" s="515"/>
      <c r="K145" s="515"/>
      <c r="L145" s="418"/>
      <c r="M145" s="418"/>
      <c r="N145" s="418"/>
      <c r="O145" s="418"/>
      <c r="P145" s="418"/>
      <c r="Q145" s="251" t="s">
        <v>1</v>
      </c>
      <c r="R145" s="454"/>
      <c r="S145" s="858"/>
      <c r="T145" s="516"/>
      <c r="U145" s="517"/>
      <c r="V145" s="518"/>
      <c r="W145" s="518"/>
      <c r="X145" s="494"/>
      <c r="Y145" s="494"/>
      <c r="Z145" s="519"/>
      <c r="AA145" s="515"/>
      <c r="AB145" s="515"/>
      <c r="AC145" s="418"/>
      <c r="AD145" s="418"/>
      <c r="AE145" s="418"/>
      <c r="AF145" s="418"/>
      <c r="AG145" s="418"/>
      <c r="AH145" s="251" t="s">
        <v>1</v>
      </c>
      <c r="AI145" s="388"/>
      <c r="AJ145" s="863"/>
      <c r="AK145" s="515"/>
      <c r="AL145" s="515"/>
      <c r="AM145" s="418"/>
      <c r="AN145" s="418"/>
      <c r="AO145" s="418"/>
      <c r="AP145" s="418"/>
      <c r="AQ145" s="418"/>
      <c r="AR145" s="251" t="s">
        <v>1</v>
      </c>
      <c r="AS145" s="388"/>
      <c r="AT145" s="869"/>
      <c r="AU145" s="869"/>
      <c r="AV145" s="869"/>
      <c r="AW145" s="422"/>
      <c r="AX145" s="423"/>
    </row>
    <row r="146" spans="1:50" ht="29.25" customHeight="1" x14ac:dyDescent="0.15">
      <c r="A146" s="1072"/>
      <c r="B146" s="1053" t="s">
        <v>69</v>
      </c>
      <c r="C146" s="1051" t="s">
        <v>36</v>
      </c>
      <c r="D146" s="1060"/>
      <c r="E146" s="1060"/>
      <c r="F146" s="1060"/>
      <c r="G146" s="1060"/>
      <c r="H146" s="1060"/>
      <c r="I146" s="1060"/>
      <c r="J146" s="520"/>
      <c r="K146" s="521"/>
      <c r="L146" s="425"/>
      <c r="M146" s="425"/>
      <c r="N146" s="425"/>
      <c r="O146" s="425"/>
      <c r="P146" s="425"/>
      <c r="Q146" s="497"/>
      <c r="R146" s="454"/>
      <c r="S146" s="909" t="s">
        <v>69</v>
      </c>
      <c r="T146" s="882" t="s">
        <v>36</v>
      </c>
      <c r="U146" s="901"/>
      <c r="V146" s="901"/>
      <c r="W146" s="901"/>
      <c r="X146" s="901"/>
      <c r="Y146" s="901"/>
      <c r="Z146" s="901"/>
      <c r="AA146" s="715" t="s">
        <v>2</v>
      </c>
      <c r="AB146" s="498" t="s">
        <v>184</v>
      </c>
      <c r="AC146" s="201"/>
      <c r="AD146" s="201"/>
      <c r="AE146" s="201"/>
      <c r="AF146" s="201"/>
      <c r="AG146" s="201"/>
      <c r="AH146" s="522"/>
      <c r="AI146" s="388"/>
      <c r="AJ146" s="810" t="s">
        <v>17</v>
      </c>
      <c r="AK146" s="714" t="s">
        <v>3</v>
      </c>
      <c r="AL146" s="498" t="s">
        <v>184</v>
      </c>
      <c r="AM146" s="201"/>
      <c r="AN146" s="720" t="s">
        <v>2</v>
      </c>
      <c r="AO146" s="287" t="s">
        <v>210</v>
      </c>
      <c r="AP146" s="201"/>
      <c r="AQ146" s="201"/>
      <c r="AR146" s="522"/>
      <c r="AS146" s="388"/>
      <c r="AT146" s="432"/>
      <c r="AU146" s="523"/>
      <c r="AV146" s="524"/>
      <c r="AW146" s="267"/>
      <c r="AX146" s="268"/>
    </row>
    <row r="147" spans="1:50" ht="29.25" customHeight="1" x14ac:dyDescent="0.15">
      <c r="A147" s="1072"/>
      <c r="B147" s="937"/>
      <c r="C147" s="1061"/>
      <c r="D147" s="1061"/>
      <c r="E147" s="1061"/>
      <c r="F147" s="1061"/>
      <c r="G147" s="1061"/>
      <c r="H147" s="1061"/>
      <c r="I147" s="1061"/>
      <c r="J147" s="699" t="s">
        <v>3</v>
      </c>
      <c r="K147" s="71" t="str">
        <f>IF(K13="銀の認定【新規】","取組無し、または添付資料無し（初回のみ　※添付資料ない場合は採点対象外）","取組無し")</f>
        <v>取組無し</v>
      </c>
      <c r="L147" s="295"/>
      <c r="M147" s="295"/>
      <c r="N147" s="295"/>
      <c r="O147" s="295"/>
      <c r="P147" s="295"/>
      <c r="Q147" s="389"/>
      <c r="R147" s="454"/>
      <c r="S147" s="857"/>
      <c r="T147" s="902"/>
      <c r="U147" s="902"/>
      <c r="V147" s="902"/>
      <c r="W147" s="902"/>
      <c r="X147" s="902"/>
      <c r="Y147" s="902"/>
      <c r="Z147" s="902"/>
      <c r="AA147" s="699" t="s">
        <v>3</v>
      </c>
      <c r="AB147" s="71" t="str">
        <f>IF(K13="銀の認定【新規】","取組無し、または添付資料無し（初回のみ　※添付資料ない場合は採点対象外）","取組無し")</f>
        <v>取組無し</v>
      </c>
      <c r="AC147" s="295"/>
      <c r="AD147" s="295"/>
      <c r="AE147" s="295"/>
      <c r="AF147" s="295"/>
      <c r="AG147" s="295"/>
      <c r="AH147" s="389"/>
      <c r="AI147" s="388"/>
      <c r="AJ147" s="811"/>
      <c r="AK147" s="701" t="s">
        <v>3</v>
      </c>
      <c r="AL147" s="71" t="str">
        <f>IF(K13="銀の認定【新規】","取組無し、または添付資料無し（初回のみ　※添付資料ない場合は採点対象外）","取組無し")</f>
        <v>取組無し</v>
      </c>
      <c r="AM147" s="295"/>
      <c r="AN147" s="295"/>
      <c r="AO147" s="295"/>
      <c r="AP147" s="295"/>
      <c r="AQ147" s="295"/>
      <c r="AR147" s="389"/>
      <c r="AS147" s="388"/>
      <c r="AT147" s="868">
        <f>Q160</f>
        <v>5</v>
      </c>
      <c r="AU147" s="868">
        <f>AH160</f>
        <v>5</v>
      </c>
      <c r="AV147" s="868">
        <f>AR160</f>
        <v>5</v>
      </c>
      <c r="AW147" s="785" t="s">
        <v>411</v>
      </c>
      <c r="AX147" s="786"/>
    </row>
    <row r="148" spans="1:50" ht="18.75" customHeight="1" x14ac:dyDescent="0.4">
      <c r="A148" s="1072"/>
      <c r="B148" s="937"/>
      <c r="C148" s="1061"/>
      <c r="D148" s="1061"/>
      <c r="E148" s="1061"/>
      <c r="F148" s="1061"/>
      <c r="G148" s="1061"/>
      <c r="H148" s="1061"/>
      <c r="I148" s="1061"/>
      <c r="J148" s="817" t="s">
        <v>86</v>
      </c>
      <c r="K148" s="804"/>
      <c r="L148" s="804"/>
      <c r="M148" s="71"/>
      <c r="N148" s="66"/>
      <c r="O148" s="66"/>
      <c r="P148" s="243"/>
      <c r="Q148" s="291"/>
      <c r="R148" s="204"/>
      <c r="S148" s="857"/>
      <c r="T148" s="902"/>
      <c r="U148" s="902"/>
      <c r="V148" s="902"/>
      <c r="W148" s="902"/>
      <c r="X148" s="902"/>
      <c r="Y148" s="902"/>
      <c r="Z148" s="902"/>
      <c r="AA148" s="817" t="s">
        <v>86</v>
      </c>
      <c r="AB148" s="804"/>
      <c r="AC148" s="804"/>
      <c r="AE148" s="66"/>
      <c r="AF148" s="66"/>
      <c r="AG148" s="243"/>
      <c r="AH148" s="291"/>
      <c r="AI148" s="293"/>
      <c r="AJ148" s="811"/>
      <c r="AK148" s="804" t="s">
        <v>86</v>
      </c>
      <c r="AL148" s="804"/>
      <c r="AM148" s="804"/>
      <c r="AO148" s="66"/>
      <c r="AP148" s="66"/>
      <c r="AQ148" s="243"/>
      <c r="AR148" s="291"/>
      <c r="AS148" s="293"/>
      <c r="AT148" s="983"/>
      <c r="AU148" s="868"/>
      <c r="AV148" s="868"/>
      <c r="AW148" s="778"/>
      <c r="AX148" s="779"/>
    </row>
    <row r="149" spans="1:50" ht="19.5" customHeight="1" x14ac:dyDescent="0.4">
      <c r="A149" s="1072"/>
      <c r="B149" s="937"/>
      <c r="C149" s="1061"/>
      <c r="D149" s="1061"/>
      <c r="E149" s="1061"/>
      <c r="F149" s="1061"/>
      <c r="G149" s="1061"/>
      <c r="H149" s="1061"/>
      <c r="I149" s="1061"/>
      <c r="J149" s="699" t="s">
        <v>2</v>
      </c>
      <c r="K149" s="217" t="s">
        <v>128</v>
      </c>
      <c r="L149" s="295"/>
      <c r="M149" s="295"/>
      <c r="N149" s="66"/>
      <c r="O149" s="66"/>
      <c r="P149" s="66"/>
      <c r="Q149" s="291"/>
      <c r="R149" s="204"/>
      <c r="S149" s="857"/>
      <c r="T149" s="902"/>
      <c r="U149" s="902"/>
      <c r="V149" s="902"/>
      <c r="W149" s="902"/>
      <c r="X149" s="902"/>
      <c r="Y149" s="902"/>
      <c r="Z149" s="902"/>
      <c r="AA149" s="710" t="s">
        <v>3</v>
      </c>
      <c r="AB149" s="217" t="s">
        <v>128</v>
      </c>
      <c r="AC149" s="295"/>
      <c r="AD149" s="295"/>
      <c r="AE149" s="66"/>
      <c r="AF149" s="66"/>
      <c r="AG149" s="66"/>
      <c r="AH149" s="291"/>
      <c r="AI149" s="293"/>
      <c r="AJ149" s="811"/>
      <c r="AK149" s="724" t="s">
        <v>3</v>
      </c>
      <c r="AL149" s="217" t="s">
        <v>128</v>
      </c>
      <c r="AM149" s="295"/>
      <c r="AN149" s="295"/>
      <c r="AO149" s="66"/>
      <c r="AP149" s="66"/>
      <c r="AQ149" s="66"/>
      <c r="AR149" s="291"/>
      <c r="AS149" s="293"/>
      <c r="AT149" s="983"/>
      <c r="AU149" s="868"/>
      <c r="AV149" s="868"/>
      <c r="AW149" s="780"/>
      <c r="AX149" s="781"/>
    </row>
    <row r="150" spans="1:50" ht="19.5" customHeight="1" x14ac:dyDescent="0.4">
      <c r="A150" s="1072"/>
      <c r="B150" s="937"/>
      <c r="C150" s="1061"/>
      <c r="D150" s="1061"/>
      <c r="E150" s="1061"/>
      <c r="F150" s="1061"/>
      <c r="G150" s="1061"/>
      <c r="H150" s="1061"/>
      <c r="I150" s="1061"/>
      <c r="J150" s="289"/>
      <c r="K150" s="701" t="s">
        <v>3</v>
      </c>
      <c r="L150" s="397" t="s">
        <v>90</v>
      </c>
      <c r="M150" s="240"/>
      <c r="N150" s="66"/>
      <c r="O150" s="66"/>
      <c r="P150" s="66"/>
      <c r="Q150" s="291"/>
      <c r="R150" s="300">
        <f>IF(J149="☑",11,0)</f>
        <v>11</v>
      </c>
      <c r="S150" s="857"/>
      <c r="T150" s="902"/>
      <c r="U150" s="902"/>
      <c r="V150" s="902"/>
      <c r="W150" s="902"/>
      <c r="X150" s="902"/>
      <c r="Y150" s="902"/>
      <c r="Z150" s="902"/>
      <c r="AA150" s="289"/>
      <c r="AB150" s="701" t="s">
        <v>3</v>
      </c>
      <c r="AC150" s="397" t="s">
        <v>90</v>
      </c>
      <c r="AD150" s="240"/>
      <c r="AE150" s="66"/>
      <c r="AF150" s="66"/>
      <c r="AG150" s="66"/>
      <c r="AH150" s="291"/>
      <c r="AI150" s="300">
        <f>IF(AA149="☑",11,0)</f>
        <v>0</v>
      </c>
      <c r="AJ150" s="811"/>
      <c r="AK150" s="294"/>
      <c r="AL150" s="701" t="s">
        <v>3</v>
      </c>
      <c r="AM150" s="397" t="s">
        <v>90</v>
      </c>
      <c r="AN150" s="240"/>
      <c r="AO150" s="66"/>
      <c r="AP150" s="66"/>
      <c r="AQ150" s="66"/>
      <c r="AR150" s="291"/>
      <c r="AS150" s="300">
        <f>IF(AK149="☑",11,0)</f>
        <v>0</v>
      </c>
      <c r="AT150" s="983"/>
      <c r="AU150" s="868"/>
      <c r="AV150" s="868"/>
      <c r="AW150" s="780"/>
      <c r="AX150" s="781"/>
    </row>
    <row r="151" spans="1:50" ht="19.5" customHeight="1" x14ac:dyDescent="0.4">
      <c r="A151" s="1072"/>
      <c r="B151" s="937"/>
      <c r="C151" s="1061"/>
      <c r="D151" s="1061"/>
      <c r="E151" s="1061"/>
      <c r="F151" s="1061"/>
      <c r="G151" s="1061"/>
      <c r="H151" s="1061"/>
      <c r="I151" s="1061"/>
      <c r="J151" s="289"/>
      <c r="K151" s="701" t="s">
        <v>3</v>
      </c>
      <c r="L151" s="397" t="s">
        <v>89</v>
      </c>
      <c r="M151" s="240"/>
      <c r="N151" s="66"/>
      <c r="O151" s="66"/>
      <c r="P151" s="435"/>
      <c r="Q151" s="291"/>
      <c r="R151" s="204"/>
      <c r="S151" s="857"/>
      <c r="T151" s="902"/>
      <c r="U151" s="902"/>
      <c r="V151" s="902"/>
      <c r="W151" s="902"/>
      <c r="X151" s="902"/>
      <c r="Y151" s="902"/>
      <c r="Z151" s="902"/>
      <c r="AA151" s="289"/>
      <c r="AB151" s="701" t="s">
        <v>3</v>
      </c>
      <c r="AC151" s="397" t="s">
        <v>89</v>
      </c>
      <c r="AD151" s="240"/>
      <c r="AE151" s="66"/>
      <c r="AF151" s="66"/>
      <c r="AG151" s="435"/>
      <c r="AH151" s="291"/>
      <c r="AI151" s="204"/>
      <c r="AJ151" s="811"/>
      <c r="AK151" s="294"/>
      <c r="AL151" s="701" t="s">
        <v>3</v>
      </c>
      <c r="AM151" s="397" t="s">
        <v>89</v>
      </c>
      <c r="AN151" s="240"/>
      <c r="AO151" s="66"/>
      <c r="AP151" s="66"/>
      <c r="AQ151" s="435"/>
      <c r="AR151" s="291"/>
      <c r="AS151" s="204"/>
      <c r="AT151" s="983"/>
      <c r="AU151" s="868"/>
      <c r="AV151" s="868"/>
      <c r="AW151" s="780"/>
      <c r="AX151" s="781"/>
    </row>
    <row r="152" spans="1:50" ht="19.5" customHeight="1" x14ac:dyDescent="0.4">
      <c r="A152" s="1072"/>
      <c r="B152" s="937"/>
      <c r="C152" s="343"/>
      <c r="D152" s="887" t="s">
        <v>178</v>
      </c>
      <c r="E152" s="888"/>
      <c r="F152" s="888"/>
      <c r="G152" s="888"/>
      <c r="H152" s="889"/>
      <c r="I152" s="343"/>
      <c r="J152" s="239" t="s">
        <v>92</v>
      </c>
      <c r="K152" s="240"/>
      <c r="L152" s="318"/>
      <c r="M152" s="318"/>
      <c r="N152" s="240"/>
      <c r="O152" s="290"/>
      <c r="P152" s="435"/>
      <c r="Q152" s="291"/>
      <c r="R152" s="204"/>
      <c r="S152" s="857"/>
      <c r="T152" s="346"/>
      <c r="U152" s="887" t="s">
        <v>178</v>
      </c>
      <c r="V152" s="888"/>
      <c r="W152" s="888"/>
      <c r="X152" s="888"/>
      <c r="Y152" s="889"/>
      <c r="Z152" s="346"/>
      <c r="AA152" s="239" t="s">
        <v>92</v>
      </c>
      <c r="AB152" s="240"/>
      <c r="AC152" s="318"/>
      <c r="AD152" s="318"/>
      <c r="AE152" s="240"/>
      <c r="AF152" s="290"/>
      <c r="AG152" s="435"/>
      <c r="AH152" s="291"/>
      <c r="AI152" s="204"/>
      <c r="AJ152" s="811"/>
      <c r="AK152" s="240" t="s">
        <v>92</v>
      </c>
      <c r="AL152" s="240"/>
      <c r="AM152" s="318"/>
      <c r="AN152" s="318"/>
      <c r="AO152" s="240"/>
      <c r="AP152" s="290"/>
      <c r="AQ152" s="435"/>
      <c r="AR152" s="291"/>
      <c r="AS152" s="204"/>
      <c r="AT152" s="983"/>
      <c r="AU152" s="868"/>
      <c r="AV152" s="868"/>
      <c r="AW152" s="780"/>
      <c r="AX152" s="781"/>
    </row>
    <row r="153" spans="1:50" ht="19.5" customHeight="1" x14ac:dyDescent="0.4">
      <c r="A153" s="1072"/>
      <c r="B153" s="937"/>
      <c r="C153" s="343"/>
      <c r="D153" s="890"/>
      <c r="E153" s="891"/>
      <c r="F153" s="891"/>
      <c r="G153" s="891"/>
      <c r="H153" s="892"/>
      <c r="I153" s="343"/>
      <c r="J153" s="699" t="s">
        <v>2</v>
      </c>
      <c r="K153" s="330" t="s">
        <v>80</v>
      </c>
      <c r="L153" s="331"/>
      <c r="M153" s="331"/>
      <c r="N153" s="66"/>
      <c r="O153" s="290"/>
      <c r="P153" s="66"/>
      <c r="Q153" s="291"/>
      <c r="R153" s="333">
        <f>IF(R150=0,99,IF(AND(J153="☑",J154="☑"),99,IF(AND(J153="□",J154="□"),99,IF(J153="☑",1,2))))</f>
        <v>1</v>
      </c>
      <c r="S153" s="857"/>
      <c r="T153" s="346"/>
      <c r="U153" s="890"/>
      <c r="V153" s="891"/>
      <c r="W153" s="891"/>
      <c r="X153" s="891"/>
      <c r="Y153" s="892"/>
      <c r="Z153" s="346"/>
      <c r="AA153" s="699" t="s">
        <v>3</v>
      </c>
      <c r="AB153" s="330" t="s">
        <v>80</v>
      </c>
      <c r="AC153" s="331"/>
      <c r="AD153" s="331"/>
      <c r="AE153" s="66"/>
      <c r="AF153" s="290"/>
      <c r="AG153" s="66"/>
      <c r="AH153" s="291"/>
      <c r="AI153" s="333">
        <f>IF(AI150=0,99,IF(AND(AA153="☑",AA154="☑"),99,IF(AND(AA153="□",AA154="□"),99,IF(AA153="☑",1,2))))</f>
        <v>99</v>
      </c>
      <c r="AJ153" s="811"/>
      <c r="AK153" s="701" t="s">
        <v>3</v>
      </c>
      <c r="AL153" s="330" t="s">
        <v>80</v>
      </c>
      <c r="AM153" s="331"/>
      <c r="AN153" s="331"/>
      <c r="AO153" s="66"/>
      <c r="AP153" s="290"/>
      <c r="AQ153" s="66"/>
      <c r="AR153" s="291"/>
      <c r="AS153" s="333">
        <f>IF(AS150=0,99,IF(AND(AK153="☑",AK154="☑"),99,IF(AND(AK153="□",AK154="□"),99,IF(AK153="☑",1,2))))</f>
        <v>99</v>
      </c>
      <c r="AT153" s="983"/>
      <c r="AU153" s="868"/>
      <c r="AV153" s="868"/>
      <c r="AW153" s="774"/>
      <c r="AX153" s="775"/>
    </row>
    <row r="154" spans="1:50" ht="19.5" customHeight="1" x14ac:dyDescent="0.4">
      <c r="A154" s="1072"/>
      <c r="B154" s="937"/>
      <c r="C154" s="411"/>
      <c r="D154" s="848" t="s">
        <v>174</v>
      </c>
      <c r="E154" s="872"/>
      <c r="F154" s="872"/>
      <c r="G154" s="872"/>
      <c r="H154" s="873"/>
      <c r="I154" s="197"/>
      <c r="J154" s="699" t="s">
        <v>3</v>
      </c>
      <c r="K154" s="317" t="s">
        <v>81</v>
      </c>
      <c r="L154" s="318"/>
      <c r="M154" s="318"/>
      <c r="N154" s="290"/>
      <c r="P154" s="290"/>
      <c r="Q154" s="291"/>
      <c r="R154" s="204"/>
      <c r="S154" s="857"/>
      <c r="T154" s="412"/>
      <c r="U154" s="848" t="s">
        <v>174</v>
      </c>
      <c r="V154" s="872"/>
      <c r="W154" s="872"/>
      <c r="X154" s="872"/>
      <c r="Y154" s="873"/>
      <c r="Z154" s="202"/>
      <c r="AA154" s="699" t="s">
        <v>3</v>
      </c>
      <c r="AB154" s="317" t="s">
        <v>81</v>
      </c>
      <c r="AC154" s="318"/>
      <c r="AD154" s="318"/>
      <c r="AE154" s="290"/>
      <c r="AF154" s="68"/>
      <c r="AG154" s="290"/>
      <c r="AH154" s="291"/>
      <c r="AI154" s="204"/>
      <c r="AJ154" s="811"/>
      <c r="AK154" s="701" t="s">
        <v>3</v>
      </c>
      <c r="AL154" s="317" t="s">
        <v>81</v>
      </c>
      <c r="AM154" s="318"/>
      <c r="AN154" s="318"/>
      <c r="AO154" s="290"/>
      <c r="AP154" s="68"/>
      <c r="AQ154" s="290"/>
      <c r="AR154" s="291"/>
      <c r="AS154" s="204"/>
      <c r="AT154" s="983"/>
      <c r="AU154" s="868"/>
      <c r="AV154" s="868"/>
      <c r="AW154" s="776"/>
      <c r="AX154" s="775"/>
    </row>
    <row r="155" spans="1:50" ht="19.5" customHeight="1" x14ac:dyDescent="0.15">
      <c r="A155" s="1072"/>
      <c r="B155" s="937"/>
      <c r="C155" s="352"/>
      <c r="D155" s="874"/>
      <c r="E155" s="875"/>
      <c r="F155" s="875"/>
      <c r="G155" s="875"/>
      <c r="H155" s="876"/>
      <c r="I155" s="197"/>
      <c r="J155" s="239" t="s">
        <v>256</v>
      </c>
      <c r="K155" s="240"/>
      <c r="L155" s="295"/>
      <c r="M155" s="240"/>
      <c r="N155" s="290"/>
      <c r="O155" s="344" t="str">
        <f>IF(O156="","",IFERROR(IF(DATEDIF(O156,$K$14,"M")&lt;6,"レポート記入日から6ヵ月未満になっていませんか？",""),""))</f>
        <v/>
      </c>
      <c r="P155" s="290"/>
      <c r="Q155" s="291"/>
      <c r="R155" s="204"/>
      <c r="S155" s="857"/>
      <c r="T155" s="355"/>
      <c r="U155" s="874"/>
      <c r="V155" s="875"/>
      <c r="W155" s="875"/>
      <c r="X155" s="875"/>
      <c r="Y155" s="876"/>
      <c r="Z155" s="202"/>
      <c r="AA155" s="239" t="s">
        <v>256</v>
      </c>
      <c r="AB155" s="240"/>
      <c r="AC155" s="295"/>
      <c r="AD155" s="240"/>
      <c r="AE155" s="290"/>
      <c r="AF155" s="344" t="str">
        <f>IF(AF156="","",IFERROR(IF(DATEDIF(AF156,$K$14,"M")&lt;6,"レポート記入日から6ヵ月未満になっていませんか？",""),""))</f>
        <v/>
      </c>
      <c r="AG155" s="290"/>
      <c r="AH155" s="291"/>
      <c r="AI155" s="204"/>
      <c r="AJ155" s="811"/>
      <c r="AK155" s="240" t="s">
        <v>256</v>
      </c>
      <c r="AL155" s="240"/>
      <c r="AM155" s="295"/>
      <c r="AN155" s="240"/>
      <c r="AO155" s="290"/>
      <c r="AP155" s="344" t="str">
        <f>IF(AP156="","",IFERROR(IF(DATEDIF(AP156,$K$14,"M")&lt;6,"レポート記入日から6ヵ月未満になっていませんか？",""),""))</f>
        <v/>
      </c>
      <c r="AQ155" s="290"/>
      <c r="AR155" s="291"/>
      <c r="AS155" s="204"/>
      <c r="AT155" s="983"/>
      <c r="AU155" s="868"/>
      <c r="AV155" s="868"/>
      <c r="AW155" s="776"/>
      <c r="AX155" s="775"/>
    </row>
    <row r="156" spans="1:50" ht="19.5" customHeight="1" x14ac:dyDescent="0.4">
      <c r="A156" s="1072"/>
      <c r="B156" s="937"/>
      <c r="C156" s="356"/>
      <c r="D156" s="848" t="s">
        <v>175</v>
      </c>
      <c r="E156" s="877"/>
      <c r="F156" s="877"/>
      <c r="G156" s="877"/>
      <c r="H156" s="878"/>
      <c r="I156" s="197"/>
      <c r="J156" s="699" t="s">
        <v>2</v>
      </c>
      <c r="K156" s="348" t="s">
        <v>85</v>
      </c>
      <c r="L156" s="242"/>
      <c r="M156" s="242"/>
      <c r="N156" s="484" t="s">
        <v>87</v>
      </c>
      <c r="O156" s="704"/>
      <c r="P156" s="290"/>
      <c r="Q156" s="291"/>
      <c r="R156" s="333">
        <f>IF(R150=0,99,IF(AND(J156="☑",J157="☑",J158="☑"),99,IF(AND(J156="□",J157="□",J158="□"),99,IF(AND(J156="☑",J157="☑"),99,IF(AND(J156="☑",J158="☑"),99,IF(AND(J157="☑",J158="☑"),99,IF(J156="☑",1,IF(J157="☑",2,3))))))))</f>
        <v>1</v>
      </c>
      <c r="S156" s="857"/>
      <c r="T156" s="358"/>
      <c r="U156" s="848" t="s">
        <v>175</v>
      </c>
      <c r="V156" s="877"/>
      <c r="W156" s="877"/>
      <c r="X156" s="877"/>
      <c r="Y156" s="878"/>
      <c r="Z156" s="202"/>
      <c r="AA156" s="699" t="s">
        <v>3</v>
      </c>
      <c r="AB156" s="348" t="s">
        <v>85</v>
      </c>
      <c r="AC156" s="242"/>
      <c r="AD156" s="242"/>
      <c r="AE156" s="484" t="s">
        <v>87</v>
      </c>
      <c r="AF156" s="704"/>
      <c r="AG156" s="290"/>
      <c r="AH156" s="291"/>
      <c r="AI156" s="333">
        <f>IF(AI150=0,99,IF(AND(AA156="☑",AA157="☑",AA158="☑"),99,IF(AND(AA156="□",AA157="□",AA158="□"),99,IF(AND(AA156="☑",AA157="☑"),99,IF(AND(AA156="☑",AA158="☑"),99,IF(AND(AA157="☑",AA158="☑"),99,IF(AA156="☑",1,IF(AA157="☑",2,3))))))))</f>
        <v>99</v>
      </c>
      <c r="AJ156" s="811"/>
      <c r="AK156" s="701" t="s">
        <v>3</v>
      </c>
      <c r="AL156" s="348" t="s">
        <v>85</v>
      </c>
      <c r="AM156" s="242"/>
      <c r="AN156" s="242"/>
      <c r="AO156" s="484" t="s">
        <v>87</v>
      </c>
      <c r="AP156" s="704"/>
      <c r="AQ156" s="290"/>
      <c r="AR156" s="291"/>
      <c r="AS156" s="333">
        <f>IF(AS150=0,99,IF(AND(AK156="☑",AK157="☑",AK158="☑"),99,IF(AND(AK156="□",AK157="□",AK158="□"),99,IF(AND(AK156="☑",AK157="☑"),99,IF(AND(AK156="☑",AK158="☑"),99,IF(AND(AK157="☑",AK158="☑"),99,IF(AK156="☑",1,IF(AK157="☑",2,3))))))))</f>
        <v>99</v>
      </c>
      <c r="AT156" s="983"/>
      <c r="AU156" s="868"/>
      <c r="AV156" s="868"/>
      <c r="AW156" s="776"/>
      <c r="AX156" s="775"/>
    </row>
    <row r="157" spans="1:50" ht="19.5" customHeight="1" x14ac:dyDescent="0.4">
      <c r="A157" s="1072"/>
      <c r="B157" s="937"/>
      <c r="C157" s="527"/>
      <c r="D157" s="879"/>
      <c r="E157" s="880"/>
      <c r="F157" s="880"/>
      <c r="G157" s="880"/>
      <c r="H157" s="881"/>
      <c r="I157" s="197"/>
      <c r="J157" s="699" t="s">
        <v>3</v>
      </c>
      <c r="K157" s="348" t="s">
        <v>83</v>
      </c>
      <c r="L157" s="242"/>
      <c r="M157" s="242"/>
      <c r="N157" s="353" t="s">
        <v>183</v>
      </c>
      <c r="O157" s="240"/>
      <c r="P157" s="290"/>
      <c r="Q157" s="291"/>
      <c r="R157" s="204"/>
      <c r="S157" s="857"/>
      <c r="T157" s="528"/>
      <c r="U157" s="879"/>
      <c r="V157" s="880"/>
      <c r="W157" s="880"/>
      <c r="X157" s="880"/>
      <c r="Y157" s="881"/>
      <c r="Z157" s="202"/>
      <c r="AA157" s="699" t="s">
        <v>3</v>
      </c>
      <c r="AB157" s="348" t="s">
        <v>83</v>
      </c>
      <c r="AC157" s="242"/>
      <c r="AD157" s="242"/>
      <c r="AE157" s="353" t="s">
        <v>183</v>
      </c>
      <c r="AF157" s="240"/>
      <c r="AG157" s="290"/>
      <c r="AH157" s="291"/>
      <c r="AI157" s="293"/>
      <c r="AJ157" s="811"/>
      <c r="AK157" s="701" t="s">
        <v>3</v>
      </c>
      <c r="AL157" s="348" t="s">
        <v>83</v>
      </c>
      <c r="AM157" s="242"/>
      <c r="AN157" s="242"/>
      <c r="AO157" s="353" t="s">
        <v>183</v>
      </c>
      <c r="AP157" s="240"/>
      <c r="AQ157" s="290"/>
      <c r="AR157" s="291"/>
      <c r="AS157" s="293"/>
      <c r="AT157" s="983"/>
      <c r="AU157" s="868"/>
      <c r="AV157" s="868"/>
      <c r="AW157" s="776"/>
      <c r="AX157" s="775"/>
    </row>
    <row r="158" spans="1:50" ht="19.5" customHeight="1" x14ac:dyDescent="0.4">
      <c r="A158" s="1072"/>
      <c r="B158" s="937"/>
      <c r="C158" s="352"/>
      <c r="D158" s="197"/>
      <c r="E158" s="197"/>
      <c r="F158" s="197"/>
      <c r="G158" s="197"/>
      <c r="H158" s="197"/>
      <c r="I158" s="197"/>
      <c r="J158" s="699" t="s">
        <v>3</v>
      </c>
      <c r="K158" s="348" t="s">
        <v>22</v>
      </c>
      <c r="L158" s="242"/>
      <c r="M158" s="242"/>
      <c r="N158" s="240"/>
      <c r="O158" s="243"/>
      <c r="P158" s="290"/>
      <c r="Q158" s="291"/>
      <c r="R158" s="204"/>
      <c r="S158" s="857"/>
      <c r="T158" s="355"/>
      <c r="U158" s="202"/>
      <c r="V158" s="202"/>
      <c r="W158" s="202"/>
      <c r="X158" s="202"/>
      <c r="Y158" s="202"/>
      <c r="Z158" s="202"/>
      <c r="AA158" s="699" t="s">
        <v>3</v>
      </c>
      <c r="AB158" s="348" t="s">
        <v>22</v>
      </c>
      <c r="AC158" s="242"/>
      <c r="AD158" s="242"/>
      <c r="AE158" s="240"/>
      <c r="AF158" s="243"/>
      <c r="AG158" s="290"/>
      <c r="AH158" s="291"/>
      <c r="AI158" s="293"/>
      <c r="AJ158" s="811"/>
      <c r="AK158" s="701" t="s">
        <v>3</v>
      </c>
      <c r="AL158" s="348" t="s">
        <v>22</v>
      </c>
      <c r="AM158" s="242"/>
      <c r="AN158" s="242"/>
      <c r="AO158" s="240"/>
      <c r="AP158" s="243"/>
      <c r="AQ158" s="290"/>
      <c r="AR158" s="291"/>
      <c r="AS158" s="293"/>
      <c r="AT158" s="983"/>
      <c r="AU158" s="868"/>
      <c r="AV158" s="868"/>
      <c r="AW158" s="776"/>
      <c r="AX158" s="775"/>
    </row>
    <row r="159" spans="1:50" ht="19.5" customHeight="1" x14ac:dyDescent="0.3">
      <c r="A159" s="1072"/>
      <c r="B159" s="937"/>
      <c r="C159" s="356"/>
      <c r="D159" s="197"/>
      <c r="E159" s="197"/>
      <c r="F159" s="197"/>
      <c r="G159" s="197"/>
      <c r="H159" s="197"/>
      <c r="I159" s="197"/>
      <c r="J159" s="359" t="s">
        <v>88</v>
      </c>
      <c r="K159" s="294"/>
      <c r="L159" s="241"/>
      <c r="M159" s="242"/>
      <c r="N159" s="240"/>
      <c r="O159" s="243"/>
      <c r="P159" s="243"/>
      <c r="Q159" s="244" t="str">
        <f>IF(ISNUMBER(Q160),"","必要項目が正しく選択されていません")</f>
        <v/>
      </c>
      <c r="R159" s="489"/>
      <c r="S159" s="857"/>
      <c r="T159" s="358"/>
      <c r="U159" s="202"/>
      <c r="V159" s="202"/>
      <c r="W159" s="202"/>
      <c r="X159" s="202"/>
      <c r="Y159" s="202"/>
      <c r="Z159" s="202"/>
      <c r="AA159" s="359" t="s">
        <v>224</v>
      </c>
      <c r="AB159" s="294"/>
      <c r="AC159" s="241"/>
      <c r="AD159" s="242"/>
      <c r="AE159" s="240"/>
      <c r="AF159" s="243"/>
      <c r="AG159" s="243"/>
      <c r="AH159" s="244" t="str">
        <f>IF(ISNUMBER(AH160),"","必要項目が正しく選択されていません")</f>
        <v/>
      </c>
      <c r="AI159" s="490"/>
      <c r="AJ159" s="811"/>
      <c r="AK159" s="360" t="s">
        <v>88</v>
      </c>
      <c r="AL159" s="294"/>
      <c r="AM159" s="241"/>
      <c r="AN159" s="242"/>
      <c r="AO159" s="240"/>
      <c r="AP159" s="243"/>
      <c r="AQ159" s="243"/>
      <c r="AR159" s="244" t="str">
        <f>IF(ISNUMBER(AR160),"","必要項目が正しく選択されていません")</f>
        <v/>
      </c>
      <c r="AS159" s="490"/>
      <c r="AT159" s="983"/>
      <c r="AU159" s="868"/>
      <c r="AV159" s="868"/>
      <c r="AW159" s="776"/>
      <c r="AX159" s="775"/>
    </row>
    <row r="160" spans="1:50" ht="37.5" customHeight="1" x14ac:dyDescent="0.25">
      <c r="A160" s="1072"/>
      <c r="B160" s="937"/>
      <c r="C160" s="527"/>
      <c r="D160" s="197"/>
      <c r="E160" s="197"/>
      <c r="F160" s="197"/>
      <c r="G160" s="197"/>
      <c r="H160" s="197"/>
      <c r="I160" s="197"/>
      <c r="J160" s="289"/>
      <c r="K160" s="790"/>
      <c r="L160" s="790"/>
      <c r="M160" s="790"/>
      <c r="N160" s="790"/>
      <c r="O160" s="790"/>
      <c r="P160" s="243"/>
      <c r="Q160" s="247">
        <f>IF(J147="☑",1,IF(AND(R150=11,OR(R153=99,R156=99)),"error",IF(AND(R150=11,R153=1,R156=1),5,IF(AND(R150=11,R153=1,R156=2),1,IF(AND(R150=11,R153=2,R156=1),1,IF(AND(R150=11,R153=2,R156=2),1,1))))))</f>
        <v>5</v>
      </c>
      <c r="R160" s="510"/>
      <c r="S160" s="857"/>
      <c r="T160" s="528"/>
      <c r="U160" s="202"/>
      <c r="V160" s="202"/>
      <c r="W160" s="202"/>
      <c r="X160" s="202"/>
      <c r="Y160" s="202"/>
      <c r="Z160" s="202"/>
      <c r="AA160" s="289"/>
      <c r="AB160" s="790"/>
      <c r="AC160" s="790"/>
      <c r="AD160" s="790"/>
      <c r="AE160" s="790"/>
      <c r="AF160" s="790"/>
      <c r="AG160" s="243"/>
      <c r="AH160" s="247">
        <f>IF(AA146="☑",Q160,IF(AA147="☑",1,IF(AND(AI150=11,OR(AI153=99,AI156=99)),"error",IF(AND(AI150=11,AI153=1,AI156=1),5,IF(AND(AI150=11,AI153=1,AI156=2),1,IF(AND(AI150=11,AI153=2,AI156=1),1,IF(AND(AI150=11,AI153=2,AI156=2),1,1)))))))</f>
        <v>5</v>
      </c>
      <c r="AI160" s="491"/>
      <c r="AJ160" s="811"/>
      <c r="AK160" s="294"/>
      <c r="AL160" s="790"/>
      <c r="AM160" s="790"/>
      <c r="AN160" s="790"/>
      <c r="AO160" s="790"/>
      <c r="AP160" s="790"/>
      <c r="AQ160" s="243"/>
      <c r="AR160" s="247">
        <f>IF(AK146="☑",Q160,IF(AN146="☑",AH160,IF(AK147="☑",1,IF(AND(AS150=11,OR(AS153=99,AS156=99)),"error",IF(AND(AS150=11,AS153=1,AS156=1),5,IF(AND(AS150=11,AS153=1,AS156=2),1,IF(AND(AS150=11,AS153=2,AS156=1),1,IF(AND(AS150=11,AS153=2,AS156=2),1,1))))))))</f>
        <v>5</v>
      </c>
      <c r="AS160" s="491"/>
      <c r="AT160" s="983"/>
      <c r="AU160" s="868"/>
      <c r="AV160" s="868"/>
      <c r="AW160" s="776"/>
      <c r="AX160" s="775"/>
    </row>
    <row r="161" spans="1:50" ht="16.5" customHeight="1" x14ac:dyDescent="0.15">
      <c r="A161" s="1072"/>
      <c r="B161" s="937"/>
      <c r="C161" s="492"/>
      <c r="D161" s="492"/>
      <c r="E161" s="492"/>
      <c r="F161" s="492"/>
      <c r="G161" s="492"/>
      <c r="H161" s="492"/>
      <c r="I161" s="492"/>
      <c r="J161" s="529"/>
      <c r="K161" s="515"/>
      <c r="L161" s="418"/>
      <c r="M161" s="418"/>
      <c r="N161" s="418"/>
      <c r="O161" s="418"/>
      <c r="P161" s="418"/>
      <c r="Q161" s="251" t="s">
        <v>1</v>
      </c>
      <c r="R161" s="454"/>
      <c r="S161" s="857"/>
      <c r="T161" s="494"/>
      <c r="U161" s="494"/>
      <c r="V161" s="494"/>
      <c r="W161" s="494"/>
      <c r="X161" s="494"/>
      <c r="Y161" s="494"/>
      <c r="Z161" s="494"/>
      <c r="AA161" s="529"/>
      <c r="AB161" s="515"/>
      <c r="AC161" s="418"/>
      <c r="AD161" s="418"/>
      <c r="AE161" s="418"/>
      <c r="AF161" s="418"/>
      <c r="AG161" s="418"/>
      <c r="AH161" s="251" t="s">
        <v>1</v>
      </c>
      <c r="AI161" s="388"/>
      <c r="AJ161" s="812"/>
      <c r="AK161" s="515"/>
      <c r="AL161" s="515"/>
      <c r="AM161" s="418"/>
      <c r="AN161" s="418"/>
      <c r="AO161" s="418"/>
      <c r="AP161" s="418"/>
      <c r="AQ161" s="418"/>
      <c r="AR161" s="251" t="s">
        <v>811</v>
      </c>
      <c r="AS161" s="388"/>
      <c r="AT161" s="984"/>
      <c r="AU161" s="869"/>
      <c r="AV161" s="869"/>
      <c r="AW161" s="530"/>
      <c r="AX161" s="531"/>
    </row>
    <row r="162" spans="1:50" ht="28.5" customHeight="1" x14ac:dyDescent="0.4">
      <c r="A162" s="1072"/>
      <c r="B162" s="1053" t="s">
        <v>70</v>
      </c>
      <c r="C162" s="1062" t="s">
        <v>35</v>
      </c>
      <c r="D162" s="942"/>
      <c r="E162" s="942"/>
      <c r="F162" s="942"/>
      <c r="G162" s="942"/>
      <c r="H162" s="942"/>
      <c r="I162" s="942"/>
      <c r="J162" s="284"/>
      <c r="K162" s="197"/>
      <c r="L162" s="197"/>
      <c r="M162" s="197"/>
      <c r="N162" s="197"/>
      <c r="O162" s="197"/>
      <c r="P162" s="197"/>
      <c r="Q162" s="260"/>
      <c r="R162" s="204"/>
      <c r="S162" s="909" t="s">
        <v>70</v>
      </c>
      <c r="T162" s="976" t="s">
        <v>35</v>
      </c>
      <c r="U162" s="885"/>
      <c r="V162" s="885"/>
      <c r="W162" s="885"/>
      <c r="X162" s="885"/>
      <c r="Y162" s="885"/>
      <c r="Z162" s="885"/>
      <c r="AA162" s="715" t="s">
        <v>2</v>
      </c>
      <c r="AB162" s="498" t="s">
        <v>184</v>
      </c>
      <c r="AC162" s="202"/>
      <c r="AD162" s="202"/>
      <c r="AE162" s="202"/>
      <c r="AF162" s="202"/>
      <c r="AG162" s="202"/>
      <c r="AH162" s="262"/>
      <c r="AI162" s="293"/>
      <c r="AJ162" s="807" t="s">
        <v>284</v>
      </c>
      <c r="AK162" s="712" t="s">
        <v>3</v>
      </c>
      <c r="AL162" s="498" t="s">
        <v>184</v>
      </c>
      <c r="AM162" s="202"/>
      <c r="AN162" s="720" t="s">
        <v>2</v>
      </c>
      <c r="AO162" s="287" t="s">
        <v>210</v>
      </c>
      <c r="AP162" s="202"/>
      <c r="AQ162" s="202"/>
      <c r="AR162" s="262"/>
      <c r="AS162" s="293"/>
      <c r="AT162" s="432"/>
      <c r="AU162" s="432"/>
      <c r="AV162" s="524"/>
      <c r="AW162" s="532"/>
      <c r="AX162" s="533"/>
    </row>
    <row r="163" spans="1:50" ht="28.5" customHeight="1" x14ac:dyDescent="0.4">
      <c r="A163" s="1072"/>
      <c r="B163" s="937"/>
      <c r="C163" s="942"/>
      <c r="D163" s="942"/>
      <c r="E163" s="942"/>
      <c r="F163" s="942"/>
      <c r="G163" s="942"/>
      <c r="H163" s="942"/>
      <c r="I163" s="942"/>
      <c r="J163" s="699" t="s">
        <v>3</v>
      </c>
      <c r="K163" s="71" t="str">
        <f>IF(K13="銀の認定【新規】","取組無し、または添付資料無し（初回のみ　※添付資料ない場合は採点対象外）","取組無し")</f>
        <v>取組無し</v>
      </c>
      <c r="L163" s="290"/>
      <c r="M163" s="290"/>
      <c r="N163" s="290"/>
      <c r="O163" s="290"/>
      <c r="P163" s="290"/>
      <c r="Q163" s="291"/>
      <c r="R163" s="204"/>
      <c r="S163" s="857"/>
      <c r="T163" s="885"/>
      <c r="U163" s="885"/>
      <c r="V163" s="885"/>
      <c r="W163" s="885"/>
      <c r="X163" s="885"/>
      <c r="Y163" s="885"/>
      <c r="Z163" s="885"/>
      <c r="AA163" s="699" t="s">
        <v>3</v>
      </c>
      <c r="AB163" s="71" t="str">
        <f>IF(K13="銀の認定【新規】","取組無し、または添付資料無し（初回のみ　※添付資料ない場合は採点対象外）","取組無し")</f>
        <v>取組無し</v>
      </c>
      <c r="AC163" s="290"/>
      <c r="AD163" s="290"/>
      <c r="AE163" s="290"/>
      <c r="AF163" s="290"/>
      <c r="AG163" s="290"/>
      <c r="AH163" s="291"/>
      <c r="AI163" s="293"/>
      <c r="AJ163" s="870"/>
      <c r="AK163" s="701" t="s">
        <v>3</v>
      </c>
      <c r="AL163" s="71" t="str">
        <f>IF(K13="銀の認定【新規】","取組無し、または添付資料無し（初回のみ　※添付資料ない場合は採点対象外）","取組無し")</f>
        <v>取組無し</v>
      </c>
      <c r="AM163" s="290"/>
      <c r="AN163" s="290"/>
      <c r="AO163" s="290"/>
      <c r="AP163" s="290"/>
      <c r="AQ163" s="290"/>
      <c r="AR163" s="291"/>
      <c r="AS163" s="293"/>
      <c r="AT163" s="868">
        <f>Q185</f>
        <v>3</v>
      </c>
      <c r="AU163" s="868">
        <f>AH185</f>
        <v>3</v>
      </c>
      <c r="AV163" s="868">
        <f>AR185</f>
        <v>3</v>
      </c>
      <c r="AW163" s="785" t="s">
        <v>411</v>
      </c>
      <c r="AX163" s="786"/>
    </row>
    <row r="164" spans="1:50" ht="18.600000000000001" customHeight="1" x14ac:dyDescent="0.4">
      <c r="A164" s="1072"/>
      <c r="B164" s="937"/>
      <c r="C164" s="942"/>
      <c r="D164" s="942"/>
      <c r="E164" s="942"/>
      <c r="F164" s="942"/>
      <c r="G164" s="942"/>
      <c r="H164" s="942"/>
      <c r="I164" s="942"/>
      <c r="J164" s="817" t="s">
        <v>86</v>
      </c>
      <c r="K164" s="804"/>
      <c r="L164" s="804"/>
      <c r="M164" s="290"/>
      <c r="N164" s="290"/>
      <c r="O164" s="290"/>
      <c r="P164" s="290"/>
      <c r="Q164" s="291"/>
      <c r="R164" s="204"/>
      <c r="S164" s="857"/>
      <c r="T164" s="885"/>
      <c r="U164" s="885"/>
      <c r="V164" s="885"/>
      <c r="W164" s="885"/>
      <c r="X164" s="885"/>
      <c r="Y164" s="885"/>
      <c r="Z164" s="885"/>
      <c r="AA164" s="817" t="s">
        <v>86</v>
      </c>
      <c r="AB164" s="804"/>
      <c r="AC164" s="804"/>
      <c r="AD164" s="290"/>
      <c r="AE164" s="290"/>
      <c r="AF164" s="290"/>
      <c r="AG164" s="290"/>
      <c r="AH164" s="291"/>
      <c r="AI164" s="293"/>
      <c r="AJ164" s="870"/>
      <c r="AK164" s="804" t="s">
        <v>86</v>
      </c>
      <c r="AL164" s="804"/>
      <c r="AM164" s="804"/>
      <c r="AN164" s="290"/>
      <c r="AO164" s="290"/>
      <c r="AP164" s="290"/>
      <c r="AQ164" s="290"/>
      <c r="AR164" s="291"/>
      <c r="AS164" s="293"/>
      <c r="AT164" s="983"/>
      <c r="AU164" s="868"/>
      <c r="AV164" s="868"/>
      <c r="AW164" s="778" t="s">
        <v>51</v>
      </c>
      <c r="AX164" s="779"/>
    </row>
    <row r="165" spans="1:50" ht="18.600000000000001" customHeight="1" x14ac:dyDescent="0.4">
      <c r="A165" s="1072"/>
      <c r="B165" s="937"/>
      <c r="C165" s="942"/>
      <c r="D165" s="942"/>
      <c r="E165" s="942"/>
      <c r="F165" s="942"/>
      <c r="G165" s="942"/>
      <c r="H165" s="942"/>
      <c r="I165" s="942"/>
      <c r="J165" s="699" t="s">
        <v>2</v>
      </c>
      <c r="K165" s="295" t="s">
        <v>169</v>
      </c>
      <c r="L165" s="534"/>
      <c r="M165" s="290"/>
      <c r="O165" s="290"/>
      <c r="P165" s="290"/>
      <c r="Q165" s="291"/>
      <c r="R165" s="204"/>
      <c r="S165" s="857"/>
      <c r="T165" s="885"/>
      <c r="U165" s="885"/>
      <c r="V165" s="885"/>
      <c r="W165" s="885"/>
      <c r="X165" s="885"/>
      <c r="Y165" s="885"/>
      <c r="Z165" s="885"/>
      <c r="AA165" s="699" t="s">
        <v>3</v>
      </c>
      <c r="AB165" s="295" t="s">
        <v>169</v>
      </c>
      <c r="AC165" s="534"/>
      <c r="AD165" s="290"/>
      <c r="AE165" s="68"/>
      <c r="AF165" s="290"/>
      <c r="AG165" s="290"/>
      <c r="AH165" s="291"/>
      <c r="AI165" s="293"/>
      <c r="AJ165" s="870"/>
      <c r="AK165" s="701" t="s">
        <v>3</v>
      </c>
      <c r="AL165" s="295" t="s">
        <v>169</v>
      </c>
      <c r="AM165" s="534"/>
      <c r="AN165" s="290"/>
      <c r="AO165" s="68"/>
      <c r="AP165" s="290"/>
      <c r="AQ165" s="290"/>
      <c r="AR165" s="291"/>
      <c r="AS165" s="293"/>
      <c r="AT165" s="983"/>
      <c r="AU165" s="868"/>
      <c r="AV165" s="868"/>
      <c r="AW165" s="780"/>
      <c r="AX165" s="781"/>
    </row>
    <row r="166" spans="1:50" ht="18.600000000000001" customHeight="1" x14ac:dyDescent="0.4">
      <c r="A166" s="1072"/>
      <c r="B166" s="937"/>
      <c r="C166" s="942"/>
      <c r="D166" s="942"/>
      <c r="E166" s="942"/>
      <c r="F166" s="942"/>
      <c r="G166" s="942"/>
      <c r="H166" s="942"/>
      <c r="I166" s="942"/>
      <c r="J166" s="535"/>
      <c r="K166" s="397" t="s">
        <v>94</v>
      </c>
      <c r="L166" s="482"/>
      <c r="M166" s="482"/>
      <c r="N166" s="482"/>
      <c r="O166" s="290"/>
      <c r="P166" s="290"/>
      <c r="Q166" s="291"/>
      <c r="R166" s="300">
        <f>IF(J165="☑",11,0)</f>
        <v>11</v>
      </c>
      <c r="S166" s="857"/>
      <c r="T166" s="885"/>
      <c r="U166" s="885"/>
      <c r="V166" s="885"/>
      <c r="W166" s="885"/>
      <c r="X166" s="885"/>
      <c r="Y166" s="885"/>
      <c r="Z166" s="885"/>
      <c r="AA166" s="535"/>
      <c r="AB166" s="397" t="s">
        <v>94</v>
      </c>
      <c r="AC166" s="482"/>
      <c r="AD166" s="482"/>
      <c r="AE166" s="482"/>
      <c r="AF166" s="290"/>
      <c r="AG166" s="290"/>
      <c r="AH166" s="291"/>
      <c r="AI166" s="300">
        <f>IF(AA165="☑",11,0)</f>
        <v>0</v>
      </c>
      <c r="AJ166" s="870"/>
      <c r="AK166" s="534"/>
      <c r="AL166" s="397" t="s">
        <v>94</v>
      </c>
      <c r="AM166" s="482"/>
      <c r="AN166" s="482"/>
      <c r="AO166" s="482"/>
      <c r="AP166" s="290"/>
      <c r="AQ166" s="290"/>
      <c r="AR166" s="291"/>
      <c r="AS166" s="300">
        <f>IF(AK165="☑",11,0)</f>
        <v>0</v>
      </c>
      <c r="AT166" s="983"/>
      <c r="AU166" s="868"/>
      <c r="AV166" s="868"/>
      <c r="AW166" s="780"/>
      <c r="AX166" s="781"/>
    </row>
    <row r="167" spans="1:50" ht="18.600000000000001" customHeight="1" x14ac:dyDescent="0.4">
      <c r="A167" s="1072"/>
      <c r="B167" s="937"/>
      <c r="C167" s="942"/>
      <c r="D167" s="942"/>
      <c r="E167" s="942"/>
      <c r="F167" s="942"/>
      <c r="G167" s="942"/>
      <c r="H167" s="942"/>
      <c r="I167" s="942"/>
      <c r="J167" s="289"/>
      <c r="K167" s="701" t="s">
        <v>3</v>
      </c>
      <c r="L167" s="305" t="s">
        <v>136</v>
      </c>
      <c r="M167" s="536"/>
      <c r="N167" s="537"/>
      <c r="O167" s="538"/>
      <c r="P167" s="290"/>
      <c r="Q167" s="291"/>
      <c r="R167" s="204"/>
      <c r="S167" s="857"/>
      <c r="T167" s="885"/>
      <c r="U167" s="885"/>
      <c r="V167" s="885"/>
      <c r="W167" s="885"/>
      <c r="X167" s="885"/>
      <c r="Y167" s="885"/>
      <c r="Z167" s="885"/>
      <c r="AA167" s="289"/>
      <c r="AB167" s="701" t="s">
        <v>3</v>
      </c>
      <c r="AC167" s="305" t="s">
        <v>136</v>
      </c>
      <c r="AD167" s="536"/>
      <c r="AE167" s="537"/>
      <c r="AF167" s="538"/>
      <c r="AG167" s="290"/>
      <c r="AH167" s="291"/>
      <c r="AI167" s="204"/>
      <c r="AJ167" s="870"/>
      <c r="AK167" s="294"/>
      <c r="AL167" s="701" t="s">
        <v>3</v>
      </c>
      <c r="AM167" s="305" t="s">
        <v>136</v>
      </c>
      <c r="AN167" s="536"/>
      <c r="AO167" s="537"/>
      <c r="AP167" s="538"/>
      <c r="AQ167" s="290"/>
      <c r="AR167" s="291"/>
      <c r="AS167" s="204"/>
      <c r="AT167" s="983"/>
      <c r="AU167" s="868"/>
      <c r="AV167" s="868"/>
      <c r="AW167" s="780"/>
      <c r="AX167" s="781"/>
    </row>
    <row r="168" spans="1:50" ht="18.600000000000001" customHeight="1" x14ac:dyDescent="0.4">
      <c r="A168" s="1072"/>
      <c r="B168" s="937"/>
      <c r="C168" s="343"/>
      <c r="D168" s="343"/>
      <c r="E168" s="343"/>
      <c r="F168" s="343"/>
      <c r="G168" s="343"/>
      <c r="H168" s="343"/>
      <c r="I168" s="343"/>
      <c r="J168" s="289"/>
      <c r="K168" s="701" t="s">
        <v>3</v>
      </c>
      <c r="L168" s="539" t="s">
        <v>142</v>
      </c>
      <c r="M168" s="536"/>
      <c r="N168" s="537"/>
      <c r="O168" s="538"/>
      <c r="P168" s="290"/>
      <c r="Q168" s="291"/>
      <c r="R168" s="204"/>
      <c r="S168" s="857"/>
      <c r="T168" s="346"/>
      <c r="U168" s="346"/>
      <c r="V168" s="346"/>
      <c r="W168" s="346"/>
      <c r="X168" s="346"/>
      <c r="Y168" s="346"/>
      <c r="Z168" s="346"/>
      <c r="AA168" s="289"/>
      <c r="AB168" s="701" t="s">
        <v>3</v>
      </c>
      <c r="AC168" s="539" t="s">
        <v>142</v>
      </c>
      <c r="AD168" s="536"/>
      <c r="AE168" s="537"/>
      <c r="AF168" s="538"/>
      <c r="AG168" s="290"/>
      <c r="AH168" s="291"/>
      <c r="AI168" s="204"/>
      <c r="AJ168" s="870"/>
      <c r="AK168" s="294"/>
      <c r="AL168" s="701" t="s">
        <v>3</v>
      </c>
      <c r="AM168" s="539" t="s">
        <v>142</v>
      </c>
      <c r="AN168" s="536"/>
      <c r="AO168" s="537"/>
      <c r="AP168" s="538"/>
      <c r="AQ168" s="290"/>
      <c r="AR168" s="291"/>
      <c r="AS168" s="204"/>
      <c r="AT168" s="983"/>
      <c r="AU168" s="868"/>
      <c r="AV168" s="868"/>
      <c r="AW168" s="780"/>
      <c r="AX168" s="781"/>
    </row>
    <row r="169" spans="1:50" ht="18.600000000000001" customHeight="1" x14ac:dyDescent="0.4">
      <c r="A169" s="1072"/>
      <c r="B169" s="937"/>
      <c r="C169" s="343"/>
      <c r="D169" s="887" t="s">
        <v>179</v>
      </c>
      <c r="E169" s="888"/>
      <c r="F169" s="888"/>
      <c r="G169" s="888"/>
      <c r="H169" s="889"/>
      <c r="I169" s="343"/>
      <c r="J169" s="289"/>
      <c r="K169" s="701" t="s">
        <v>3</v>
      </c>
      <c r="L169" s="481" t="s">
        <v>93</v>
      </c>
      <c r="M169" s="536"/>
      <c r="N169" s="536"/>
      <c r="O169" s="538"/>
      <c r="P169" s="290"/>
      <c r="Q169" s="291"/>
      <c r="R169" s="204"/>
      <c r="S169" s="857"/>
      <c r="T169" s="346"/>
      <c r="U169" s="887" t="s">
        <v>179</v>
      </c>
      <c r="V169" s="888"/>
      <c r="W169" s="888"/>
      <c r="X169" s="888"/>
      <c r="Y169" s="889"/>
      <c r="Z169" s="346"/>
      <c r="AA169" s="289"/>
      <c r="AB169" s="701" t="s">
        <v>3</v>
      </c>
      <c r="AC169" s="481" t="s">
        <v>93</v>
      </c>
      <c r="AD169" s="536"/>
      <c r="AE169" s="536"/>
      <c r="AF169" s="538"/>
      <c r="AG169" s="290"/>
      <c r="AH169" s="291"/>
      <c r="AI169" s="204"/>
      <c r="AJ169" s="870"/>
      <c r="AK169" s="294"/>
      <c r="AL169" s="701" t="s">
        <v>3</v>
      </c>
      <c r="AM169" s="481" t="s">
        <v>93</v>
      </c>
      <c r="AN169" s="536"/>
      <c r="AO169" s="536"/>
      <c r="AP169" s="538"/>
      <c r="AQ169" s="290"/>
      <c r="AR169" s="291"/>
      <c r="AS169" s="204"/>
      <c r="AT169" s="983"/>
      <c r="AU169" s="868"/>
      <c r="AV169" s="868"/>
      <c r="AW169" s="540"/>
      <c r="AX169" s="541"/>
    </row>
    <row r="170" spans="1:50" ht="18.600000000000001" customHeight="1" x14ac:dyDescent="0.4">
      <c r="A170" s="1072"/>
      <c r="B170" s="937"/>
      <c r="C170" s="343"/>
      <c r="D170" s="890"/>
      <c r="E170" s="891"/>
      <c r="F170" s="891"/>
      <c r="G170" s="891"/>
      <c r="H170" s="892"/>
      <c r="I170" s="398"/>
      <c r="J170" s="289"/>
      <c r="K170" s="701" t="s">
        <v>3</v>
      </c>
      <c r="L170" s="481" t="s">
        <v>173</v>
      </c>
      <c r="M170" s="536"/>
      <c r="N170" s="536"/>
      <c r="O170" s="538"/>
      <c r="P170" s="290"/>
      <c r="Q170" s="291"/>
      <c r="R170" s="204"/>
      <c r="S170" s="857"/>
      <c r="T170" s="346"/>
      <c r="U170" s="890"/>
      <c r="V170" s="891"/>
      <c r="W170" s="891"/>
      <c r="X170" s="891"/>
      <c r="Y170" s="892"/>
      <c r="Z170" s="399"/>
      <c r="AA170" s="289"/>
      <c r="AB170" s="701" t="s">
        <v>3</v>
      </c>
      <c r="AC170" s="481" t="s">
        <v>173</v>
      </c>
      <c r="AD170" s="536"/>
      <c r="AE170" s="536"/>
      <c r="AF170" s="538"/>
      <c r="AG170" s="290"/>
      <c r="AH170" s="291"/>
      <c r="AI170" s="204"/>
      <c r="AJ170" s="870"/>
      <c r="AK170" s="294"/>
      <c r="AL170" s="701" t="s">
        <v>3</v>
      </c>
      <c r="AM170" s="481" t="s">
        <v>173</v>
      </c>
      <c r="AN170" s="536"/>
      <c r="AO170" s="536"/>
      <c r="AP170" s="538"/>
      <c r="AQ170" s="290"/>
      <c r="AR170" s="291"/>
      <c r="AS170" s="204"/>
      <c r="AT170" s="983"/>
      <c r="AU170" s="868"/>
      <c r="AV170" s="868"/>
      <c r="AW170" s="771"/>
      <c r="AX170" s="772"/>
    </row>
    <row r="171" spans="1:50" ht="18.600000000000001" customHeight="1" x14ac:dyDescent="0.4">
      <c r="A171" s="1072"/>
      <c r="B171" s="937"/>
      <c r="C171" s="411"/>
      <c r="D171" s="848" t="s">
        <v>174</v>
      </c>
      <c r="E171" s="872"/>
      <c r="F171" s="872"/>
      <c r="G171" s="872"/>
      <c r="H171" s="873"/>
      <c r="I171" s="198"/>
      <c r="J171" s="289"/>
      <c r="K171" s="701" t="s">
        <v>3</v>
      </c>
      <c r="L171" s="481" t="s">
        <v>127</v>
      </c>
      <c r="M171" s="536"/>
      <c r="N171" s="854"/>
      <c r="O171" s="855"/>
      <c r="P171" s="290"/>
      <c r="Q171" s="291"/>
      <c r="R171" s="204"/>
      <c r="S171" s="857"/>
      <c r="T171" s="412"/>
      <c r="U171" s="848" t="s">
        <v>174</v>
      </c>
      <c r="V171" s="872"/>
      <c r="W171" s="872"/>
      <c r="X171" s="872"/>
      <c r="Y171" s="873"/>
      <c r="Z171" s="203"/>
      <c r="AA171" s="289"/>
      <c r="AB171" s="701" t="s">
        <v>3</v>
      </c>
      <c r="AC171" s="481" t="s">
        <v>127</v>
      </c>
      <c r="AD171" s="536"/>
      <c r="AE171" s="854"/>
      <c r="AF171" s="855"/>
      <c r="AG171" s="290"/>
      <c r="AH171" s="291"/>
      <c r="AI171" s="204"/>
      <c r="AJ171" s="870"/>
      <c r="AK171" s="294"/>
      <c r="AL171" s="701" t="s">
        <v>3</v>
      </c>
      <c r="AM171" s="481" t="s">
        <v>127</v>
      </c>
      <c r="AN171" s="536"/>
      <c r="AO171" s="854"/>
      <c r="AP171" s="855"/>
      <c r="AQ171" s="290"/>
      <c r="AR171" s="291"/>
      <c r="AS171" s="204"/>
      <c r="AT171" s="983"/>
      <c r="AU171" s="868"/>
      <c r="AV171" s="868"/>
      <c r="AW171" s="773"/>
      <c r="AX171" s="772"/>
    </row>
    <row r="172" spans="1:50" ht="18.600000000000001" customHeight="1" x14ac:dyDescent="0.4">
      <c r="A172" s="1072"/>
      <c r="B172" s="937"/>
      <c r="C172" s="352"/>
      <c r="D172" s="874"/>
      <c r="E172" s="875"/>
      <c r="F172" s="875"/>
      <c r="G172" s="875"/>
      <c r="H172" s="876"/>
      <c r="I172" s="198"/>
      <c r="J172" s="699" t="s">
        <v>2</v>
      </c>
      <c r="K172" s="542" t="s">
        <v>227</v>
      </c>
      <c r="L172" s="543"/>
      <c r="M172" s="482"/>
      <c r="N172" s="482"/>
      <c r="O172" s="290"/>
      <c r="P172" s="290"/>
      <c r="Q172" s="291"/>
      <c r="R172" s="204"/>
      <c r="S172" s="857"/>
      <c r="T172" s="355"/>
      <c r="U172" s="874"/>
      <c r="V172" s="875"/>
      <c r="W172" s="875"/>
      <c r="X172" s="875"/>
      <c r="Y172" s="876"/>
      <c r="Z172" s="203"/>
      <c r="AA172" s="699" t="s">
        <v>3</v>
      </c>
      <c r="AB172" s="542" t="s">
        <v>227</v>
      </c>
      <c r="AC172" s="543"/>
      <c r="AD172" s="482"/>
      <c r="AE172" s="482"/>
      <c r="AF172" s="290"/>
      <c r="AG172" s="290"/>
      <c r="AH172" s="291"/>
      <c r="AI172" s="204"/>
      <c r="AJ172" s="870"/>
      <c r="AK172" s="701" t="s">
        <v>3</v>
      </c>
      <c r="AL172" s="542" t="s">
        <v>213</v>
      </c>
      <c r="AM172" s="543"/>
      <c r="AN172" s="482"/>
      <c r="AO172" s="482"/>
      <c r="AP172" s="290"/>
      <c r="AQ172" s="290"/>
      <c r="AR172" s="291"/>
      <c r="AS172" s="204"/>
      <c r="AT172" s="983"/>
      <c r="AU172" s="868"/>
      <c r="AV172" s="868"/>
      <c r="AW172" s="773"/>
      <c r="AX172" s="772"/>
    </row>
    <row r="173" spans="1:50" ht="18.600000000000001" customHeight="1" x14ac:dyDescent="0.4">
      <c r="A173" s="1072"/>
      <c r="B173" s="937"/>
      <c r="C173" s="356"/>
      <c r="D173" s="848" t="s">
        <v>175</v>
      </c>
      <c r="E173" s="877"/>
      <c r="F173" s="877"/>
      <c r="G173" s="877"/>
      <c r="H173" s="878"/>
      <c r="I173" s="198"/>
      <c r="J173" s="530"/>
      <c r="K173" s="397" t="s">
        <v>137</v>
      </c>
      <c r="L173" s="543"/>
      <c r="M173" s="482"/>
      <c r="N173" s="482"/>
      <c r="O173" s="290"/>
      <c r="P173" s="290"/>
      <c r="Q173" s="291"/>
      <c r="R173" s="300">
        <f>IF(J172="☑",11,0)</f>
        <v>11</v>
      </c>
      <c r="S173" s="857"/>
      <c r="T173" s="358"/>
      <c r="U173" s="848" t="s">
        <v>175</v>
      </c>
      <c r="V173" s="877"/>
      <c r="W173" s="877"/>
      <c r="X173" s="877"/>
      <c r="Y173" s="878"/>
      <c r="Z173" s="203"/>
      <c r="AA173" s="530"/>
      <c r="AB173" s="397" t="s">
        <v>137</v>
      </c>
      <c r="AC173" s="543"/>
      <c r="AD173" s="482"/>
      <c r="AE173" s="482"/>
      <c r="AF173" s="290"/>
      <c r="AG173" s="290"/>
      <c r="AH173" s="291"/>
      <c r="AI173" s="300">
        <f>IF(AA172="☑",11,0)</f>
        <v>0</v>
      </c>
      <c r="AJ173" s="870"/>
      <c r="AK173" s="68"/>
      <c r="AL173" s="397" t="s">
        <v>137</v>
      </c>
      <c r="AM173" s="543"/>
      <c r="AN173" s="482"/>
      <c r="AO173" s="482"/>
      <c r="AP173" s="290"/>
      <c r="AQ173" s="290"/>
      <c r="AR173" s="291"/>
      <c r="AS173" s="300">
        <f>IF(AK172="☑",11,0)</f>
        <v>0</v>
      </c>
      <c r="AT173" s="983"/>
      <c r="AU173" s="868"/>
      <c r="AV173" s="868"/>
      <c r="AW173" s="773"/>
      <c r="AX173" s="772"/>
    </row>
    <row r="174" spans="1:50" ht="18.600000000000001" customHeight="1" x14ac:dyDescent="0.4">
      <c r="A174" s="1072"/>
      <c r="B174" s="937"/>
      <c r="C174" s="527"/>
      <c r="D174" s="879"/>
      <c r="E174" s="880"/>
      <c r="F174" s="880"/>
      <c r="G174" s="880"/>
      <c r="H174" s="881"/>
      <c r="I174" s="198"/>
      <c r="J174" s="530"/>
      <c r="K174" s="701" t="s">
        <v>3</v>
      </c>
      <c r="L174" s="397" t="s">
        <v>138</v>
      </c>
      <c r="M174" s="290"/>
      <c r="N174" s="290"/>
      <c r="O174" s="290"/>
      <c r="P174" s="290"/>
      <c r="Q174" s="291"/>
      <c r="R174" s="204"/>
      <c r="S174" s="857"/>
      <c r="T174" s="528"/>
      <c r="U174" s="879"/>
      <c r="V174" s="880"/>
      <c r="W174" s="880"/>
      <c r="X174" s="880"/>
      <c r="Y174" s="881"/>
      <c r="Z174" s="203"/>
      <c r="AA174" s="530"/>
      <c r="AB174" s="701" t="s">
        <v>3</v>
      </c>
      <c r="AC174" s="397" t="s">
        <v>138</v>
      </c>
      <c r="AD174" s="290"/>
      <c r="AE174" s="290"/>
      <c r="AF174" s="290"/>
      <c r="AG174" s="290"/>
      <c r="AH174" s="291"/>
      <c r="AI174" s="204"/>
      <c r="AJ174" s="870"/>
      <c r="AK174" s="68"/>
      <c r="AL174" s="701" t="s">
        <v>3</v>
      </c>
      <c r="AM174" s="397" t="s">
        <v>138</v>
      </c>
      <c r="AN174" s="290"/>
      <c r="AO174" s="290"/>
      <c r="AP174" s="290"/>
      <c r="AQ174" s="290"/>
      <c r="AR174" s="291"/>
      <c r="AS174" s="204"/>
      <c r="AT174" s="983"/>
      <c r="AU174" s="868"/>
      <c r="AV174" s="868"/>
      <c r="AW174" s="773"/>
      <c r="AX174" s="772"/>
    </row>
    <row r="175" spans="1:50" ht="18.600000000000001" customHeight="1" x14ac:dyDescent="0.4">
      <c r="A175" s="1072"/>
      <c r="B175" s="937"/>
      <c r="C175" s="352"/>
      <c r="D175" s="197"/>
      <c r="E175" s="197"/>
      <c r="F175" s="197"/>
      <c r="G175" s="197"/>
      <c r="H175" s="197"/>
      <c r="I175" s="198"/>
      <c r="J175" s="530"/>
      <c r="K175" s="701" t="s">
        <v>3</v>
      </c>
      <c r="L175" s="397" t="s">
        <v>143</v>
      </c>
      <c r="M175" s="290"/>
      <c r="N175" s="290"/>
      <c r="O175" s="290"/>
      <c r="P175" s="290"/>
      <c r="Q175" s="291"/>
      <c r="R175" s="204"/>
      <c r="S175" s="857"/>
      <c r="T175" s="355"/>
      <c r="U175" s="202"/>
      <c r="V175" s="202"/>
      <c r="W175" s="202"/>
      <c r="X175" s="202"/>
      <c r="Y175" s="202"/>
      <c r="Z175" s="203"/>
      <c r="AA175" s="530"/>
      <c r="AB175" s="701" t="s">
        <v>3</v>
      </c>
      <c r="AC175" s="397" t="s">
        <v>143</v>
      </c>
      <c r="AD175" s="290"/>
      <c r="AE175" s="290"/>
      <c r="AF175" s="290"/>
      <c r="AG175" s="290"/>
      <c r="AH175" s="291"/>
      <c r="AI175" s="204"/>
      <c r="AJ175" s="870"/>
      <c r="AK175" s="68"/>
      <c r="AL175" s="701" t="s">
        <v>3</v>
      </c>
      <c r="AM175" s="397" t="s">
        <v>143</v>
      </c>
      <c r="AN175" s="290"/>
      <c r="AO175" s="290"/>
      <c r="AP175" s="290"/>
      <c r="AQ175" s="290"/>
      <c r="AR175" s="291"/>
      <c r="AS175" s="204"/>
      <c r="AT175" s="983"/>
      <c r="AU175" s="868"/>
      <c r="AV175" s="868"/>
      <c r="AW175" s="773"/>
      <c r="AX175" s="772"/>
    </row>
    <row r="176" spans="1:50" ht="18.600000000000001" customHeight="1" x14ac:dyDescent="0.4">
      <c r="A176" s="1072"/>
      <c r="B176" s="937"/>
      <c r="C176" s="356"/>
      <c r="D176" s="197"/>
      <c r="E176" s="197"/>
      <c r="F176" s="197"/>
      <c r="G176" s="197"/>
      <c r="H176" s="197"/>
      <c r="I176" s="198"/>
      <c r="J176" s="530"/>
      <c r="K176" s="701" t="s">
        <v>3</v>
      </c>
      <c r="L176" s="317" t="s">
        <v>107</v>
      </c>
      <c r="M176" s="482"/>
      <c r="N176" s="854"/>
      <c r="O176" s="855"/>
      <c r="P176" s="290"/>
      <c r="Q176" s="291"/>
      <c r="R176" s="204"/>
      <c r="S176" s="857"/>
      <c r="T176" s="358"/>
      <c r="U176" s="202"/>
      <c r="V176" s="202"/>
      <c r="W176" s="202"/>
      <c r="X176" s="202"/>
      <c r="Y176" s="202"/>
      <c r="Z176" s="203"/>
      <c r="AA176" s="530"/>
      <c r="AB176" s="701" t="s">
        <v>3</v>
      </c>
      <c r="AC176" s="317" t="s">
        <v>107</v>
      </c>
      <c r="AD176" s="482"/>
      <c r="AE176" s="854"/>
      <c r="AF176" s="855"/>
      <c r="AG176" s="290"/>
      <c r="AH176" s="291"/>
      <c r="AI176" s="204"/>
      <c r="AJ176" s="870"/>
      <c r="AK176" s="68"/>
      <c r="AL176" s="701" t="s">
        <v>3</v>
      </c>
      <c r="AM176" s="317" t="s">
        <v>107</v>
      </c>
      <c r="AN176" s="482"/>
      <c r="AO176" s="854"/>
      <c r="AP176" s="855"/>
      <c r="AQ176" s="290"/>
      <c r="AR176" s="291"/>
      <c r="AS176" s="204"/>
      <c r="AT176" s="983"/>
      <c r="AU176" s="868"/>
      <c r="AV176" s="868"/>
      <c r="AW176" s="773"/>
      <c r="AX176" s="772"/>
    </row>
    <row r="177" spans="1:50" ht="18.600000000000001" customHeight="1" x14ac:dyDescent="0.4">
      <c r="A177" s="1072"/>
      <c r="B177" s="937"/>
      <c r="C177" s="527"/>
      <c r="D177" s="197"/>
      <c r="E177" s="197"/>
      <c r="F177" s="197"/>
      <c r="G177" s="197"/>
      <c r="H177" s="197"/>
      <c r="I177" s="198"/>
      <c r="J177" s="239" t="s">
        <v>92</v>
      </c>
      <c r="K177" s="240"/>
      <c r="L177" s="318"/>
      <c r="M177" s="318"/>
      <c r="N177" s="240"/>
      <c r="O177" s="290"/>
      <c r="P177" s="435"/>
      <c r="Q177" s="291"/>
      <c r="R177" s="204"/>
      <c r="S177" s="857"/>
      <c r="T177" s="528"/>
      <c r="U177" s="202"/>
      <c r="V177" s="202"/>
      <c r="W177" s="202"/>
      <c r="X177" s="202"/>
      <c r="Y177" s="202"/>
      <c r="Z177" s="203"/>
      <c r="AA177" s="239" t="s">
        <v>92</v>
      </c>
      <c r="AB177" s="240"/>
      <c r="AC177" s="318"/>
      <c r="AD177" s="318"/>
      <c r="AE177" s="240"/>
      <c r="AF177" s="290"/>
      <c r="AG177" s="435"/>
      <c r="AH177" s="291"/>
      <c r="AI177" s="204"/>
      <c r="AJ177" s="870"/>
      <c r="AK177" s="240" t="s">
        <v>92</v>
      </c>
      <c r="AL177" s="240"/>
      <c r="AM177" s="318"/>
      <c r="AN177" s="318"/>
      <c r="AO177" s="240"/>
      <c r="AP177" s="290"/>
      <c r="AQ177" s="435"/>
      <c r="AR177" s="291"/>
      <c r="AS177" s="204"/>
      <c r="AT177" s="983"/>
      <c r="AU177" s="868"/>
      <c r="AV177" s="868"/>
      <c r="AW177" s="773"/>
      <c r="AX177" s="772"/>
    </row>
    <row r="178" spans="1:50" ht="18.600000000000001" customHeight="1" x14ac:dyDescent="0.4">
      <c r="A178" s="1072"/>
      <c r="B178" s="937"/>
      <c r="C178" s="356"/>
      <c r="D178" s="197"/>
      <c r="E178" s="197"/>
      <c r="F178" s="197"/>
      <c r="G178" s="197"/>
      <c r="H178" s="197"/>
      <c r="I178" s="198"/>
      <c r="J178" s="699" t="s">
        <v>2</v>
      </c>
      <c r="K178" s="330" t="s">
        <v>80</v>
      </c>
      <c r="L178" s="331"/>
      <c r="M178" s="331"/>
      <c r="N178" s="290"/>
      <c r="O178" s="290"/>
      <c r="P178" s="66"/>
      <c r="Q178" s="291"/>
      <c r="R178" s="333">
        <f>IF(R166=0,99,IF(AND(J178="☑",J179="☑"),99,IF(AND(J178="□",J179="□"),99,IF(J178="☑",1,2))))</f>
        <v>1</v>
      </c>
      <c r="S178" s="857"/>
      <c r="T178" s="358"/>
      <c r="U178" s="202"/>
      <c r="V178" s="202"/>
      <c r="W178" s="202"/>
      <c r="X178" s="202"/>
      <c r="Y178" s="202"/>
      <c r="Z178" s="203"/>
      <c r="AA178" s="699" t="s">
        <v>3</v>
      </c>
      <c r="AB178" s="330" t="s">
        <v>80</v>
      </c>
      <c r="AC178" s="331"/>
      <c r="AD178" s="331"/>
      <c r="AE178" s="290"/>
      <c r="AF178" s="290"/>
      <c r="AG178" s="66"/>
      <c r="AH178" s="291"/>
      <c r="AI178" s="333">
        <f>IF(AI166=0,99,IF(AND(AA178="☑",AA179="☑"),99,IF(AND(AA178="□",AA179="□"),99,IF(AA178="☑",1,2))))</f>
        <v>99</v>
      </c>
      <c r="AJ178" s="870"/>
      <c r="AK178" s="701" t="s">
        <v>3</v>
      </c>
      <c r="AL178" s="330" t="s">
        <v>80</v>
      </c>
      <c r="AM178" s="331"/>
      <c r="AN178" s="331"/>
      <c r="AO178" s="290"/>
      <c r="AP178" s="290"/>
      <c r="AQ178" s="66"/>
      <c r="AR178" s="291"/>
      <c r="AS178" s="333">
        <f>IF(AS166=0,99,IF(AND(AK178="☑",AK179="☑"),99,IF(AND(AK178="□",AK179="□"),99,IF(AK178="☑",1,2))))</f>
        <v>99</v>
      </c>
      <c r="AT178" s="983"/>
      <c r="AU178" s="868"/>
      <c r="AV178" s="868"/>
      <c r="AW178" s="773"/>
      <c r="AX178" s="772"/>
    </row>
    <row r="179" spans="1:50" ht="18.600000000000001" customHeight="1" x14ac:dyDescent="0.4">
      <c r="A179" s="1072"/>
      <c r="B179" s="937"/>
      <c r="C179" s="356"/>
      <c r="D179" s="197"/>
      <c r="E179" s="197"/>
      <c r="F179" s="197"/>
      <c r="G179" s="197"/>
      <c r="H179" s="197"/>
      <c r="I179" s="198"/>
      <c r="J179" s="699" t="s">
        <v>3</v>
      </c>
      <c r="K179" s="317" t="s">
        <v>81</v>
      </c>
      <c r="L179" s="318"/>
      <c r="M179" s="318"/>
      <c r="N179" s="66"/>
      <c r="O179" s="290"/>
      <c r="P179" s="290"/>
      <c r="Q179" s="291"/>
      <c r="R179" s="204"/>
      <c r="S179" s="857"/>
      <c r="T179" s="358"/>
      <c r="U179" s="202"/>
      <c r="V179" s="202"/>
      <c r="W179" s="202"/>
      <c r="X179" s="202"/>
      <c r="Y179" s="202"/>
      <c r="Z179" s="203"/>
      <c r="AA179" s="699" t="s">
        <v>3</v>
      </c>
      <c r="AB179" s="317" t="s">
        <v>81</v>
      </c>
      <c r="AC179" s="318"/>
      <c r="AD179" s="318"/>
      <c r="AE179" s="66"/>
      <c r="AF179" s="290"/>
      <c r="AG179" s="290"/>
      <c r="AH179" s="291"/>
      <c r="AI179" s="204"/>
      <c r="AJ179" s="870"/>
      <c r="AK179" s="701" t="s">
        <v>3</v>
      </c>
      <c r="AL179" s="317" t="s">
        <v>81</v>
      </c>
      <c r="AM179" s="318"/>
      <c r="AN179" s="318"/>
      <c r="AO179" s="66"/>
      <c r="AP179" s="290"/>
      <c r="AQ179" s="290"/>
      <c r="AR179" s="291"/>
      <c r="AS179" s="204"/>
      <c r="AT179" s="983"/>
      <c r="AU179" s="868"/>
      <c r="AV179" s="868"/>
      <c r="AW179" s="773"/>
      <c r="AX179" s="772"/>
    </row>
    <row r="180" spans="1:50" ht="18.600000000000001" customHeight="1" x14ac:dyDescent="0.15">
      <c r="A180" s="1072"/>
      <c r="B180" s="937"/>
      <c r="C180" s="356"/>
      <c r="D180" s="197"/>
      <c r="E180" s="197"/>
      <c r="F180" s="197"/>
      <c r="G180" s="197"/>
      <c r="H180" s="197"/>
      <c r="I180" s="198"/>
      <c r="J180" s="239" t="s">
        <v>256</v>
      </c>
      <c r="K180" s="240"/>
      <c r="L180" s="295"/>
      <c r="M180" s="240"/>
      <c r="N180" s="290"/>
      <c r="O180" s="751" t="str">
        <f>IF(O181="","",IFERROR(IF(DATEDIF(O181,$K$14,"M")&lt;6,"レポート記入日から6ヵ月未満になっていませんか？",""),""))</f>
        <v/>
      </c>
      <c r="P180" s="290"/>
      <c r="Q180" s="291"/>
      <c r="R180" s="204"/>
      <c r="S180" s="857"/>
      <c r="T180" s="358"/>
      <c r="U180" s="202"/>
      <c r="V180" s="202"/>
      <c r="W180" s="202"/>
      <c r="X180" s="202"/>
      <c r="Y180" s="202"/>
      <c r="Z180" s="203"/>
      <c r="AA180" s="239" t="s">
        <v>256</v>
      </c>
      <c r="AB180" s="240"/>
      <c r="AC180" s="295"/>
      <c r="AD180" s="240"/>
      <c r="AE180" s="290"/>
      <c r="AF180" s="751" t="str">
        <f>IF(AF181="","",IFERROR(IF(DATEDIF(AF181,$K$14,"M")&lt;6,"レポート記入日から6ヵ月未満になっていませんか？",""),""))</f>
        <v/>
      </c>
      <c r="AG180" s="290"/>
      <c r="AH180" s="291"/>
      <c r="AI180" s="204"/>
      <c r="AJ180" s="870"/>
      <c r="AK180" s="240" t="s">
        <v>256</v>
      </c>
      <c r="AL180" s="240"/>
      <c r="AM180" s="295"/>
      <c r="AN180" s="240"/>
      <c r="AO180" s="290"/>
      <c r="AP180" s="752" t="str">
        <f>IF(AP181="","",IFERROR(IF(DATEDIF(AP181,$K$14,"M")&lt;6,"レポート記入日から6ヵ月未満になっていませんか？",""),""))</f>
        <v/>
      </c>
      <c r="AQ180" s="290"/>
      <c r="AR180" s="291"/>
      <c r="AS180" s="204"/>
      <c r="AT180" s="983"/>
      <c r="AU180" s="868"/>
      <c r="AV180" s="868"/>
      <c r="AW180" s="773"/>
      <c r="AX180" s="772"/>
    </row>
    <row r="181" spans="1:50" ht="18.600000000000001" customHeight="1" x14ac:dyDescent="0.4">
      <c r="A181" s="1072"/>
      <c r="B181" s="937"/>
      <c r="C181" s="356"/>
      <c r="D181" s="197"/>
      <c r="E181" s="197"/>
      <c r="F181" s="197"/>
      <c r="G181" s="197"/>
      <c r="H181" s="197"/>
      <c r="I181" s="198"/>
      <c r="J181" s="699" t="s">
        <v>2</v>
      </c>
      <c r="K181" s="348" t="s">
        <v>85</v>
      </c>
      <c r="L181" s="242"/>
      <c r="M181" s="242"/>
      <c r="N181" s="484" t="s">
        <v>87</v>
      </c>
      <c r="O181" s="704"/>
      <c r="P181" s="290"/>
      <c r="Q181" s="291"/>
      <c r="R181" s="333">
        <f>IF(R166=0,99,IF(AND(J181="☑",J182="☑",J183="☑"),99,IF(AND(J181="□",J182="□",J183="□"),99,IF(AND(J181="☑",J182="☑"),99,IF(AND(J181="☑",J183="☑"),99,IF(AND(J182="☑",J183="☑"),99,IF(J181="☑",1,IF(J182="☑",2,3))))))))</f>
        <v>1</v>
      </c>
      <c r="S181" s="857"/>
      <c r="T181" s="358"/>
      <c r="U181" s="202"/>
      <c r="V181" s="202"/>
      <c r="W181" s="202"/>
      <c r="X181" s="202"/>
      <c r="Y181" s="202"/>
      <c r="Z181" s="203"/>
      <c r="AA181" s="699" t="s">
        <v>3</v>
      </c>
      <c r="AB181" s="348" t="s">
        <v>85</v>
      </c>
      <c r="AC181" s="242"/>
      <c r="AD181" s="242"/>
      <c r="AE181" s="484" t="s">
        <v>87</v>
      </c>
      <c r="AF181" s="704"/>
      <c r="AG181" s="290"/>
      <c r="AH181" s="291"/>
      <c r="AI181" s="333">
        <f>IF(AI166=0,99,IF(AND(AA181="☑",AA182="☑",AA183="☑"),99,IF(AND(AA181="□",AA182="□",AA183="□"),99,IF(AND(AA181="☑",AA182="☑"),99,IF(AND(AA181="☑",AA183="☑"),99,IF(AND(AA182="☑",AA183="☑"),99,IF(AA181="☑",1,IF(AA182="☑",2,3))))))))</f>
        <v>99</v>
      </c>
      <c r="AJ181" s="870"/>
      <c r="AK181" s="701" t="s">
        <v>3</v>
      </c>
      <c r="AL181" s="348" t="s">
        <v>85</v>
      </c>
      <c r="AM181" s="242"/>
      <c r="AN181" s="242"/>
      <c r="AO181" s="484" t="s">
        <v>87</v>
      </c>
      <c r="AP181" s="704"/>
      <c r="AQ181" s="290"/>
      <c r="AR181" s="291"/>
      <c r="AS181" s="333">
        <f>IF(AS166=0,99,IF(AND(AK181="☑",AK182="☑",AK183="☑"),99,IF(AND(AK181="□",AK182="□",AK183="□"),99,IF(AND(AK181="☑",AK182="☑"),99,IF(AND(AK181="☑",AK183="☑"),99,IF(AND(AK182="☑",AK183="☑"),99,IF(AK181="☑",1,IF(AK182="☑",2,3))))))))</f>
        <v>99</v>
      </c>
      <c r="AT181" s="983"/>
      <c r="AU181" s="868"/>
      <c r="AV181" s="868"/>
      <c r="AW181" s="773"/>
      <c r="AX181" s="772"/>
    </row>
    <row r="182" spans="1:50" ht="18.600000000000001" customHeight="1" x14ac:dyDescent="0.4">
      <c r="A182" s="1072"/>
      <c r="B182" s="937"/>
      <c r="C182" s="356"/>
      <c r="D182" s="197"/>
      <c r="E182" s="197"/>
      <c r="F182" s="197"/>
      <c r="G182" s="197"/>
      <c r="H182" s="197"/>
      <c r="I182" s="198"/>
      <c r="J182" s="699" t="s">
        <v>3</v>
      </c>
      <c r="K182" s="348" t="s">
        <v>83</v>
      </c>
      <c r="L182" s="242"/>
      <c r="M182" s="242"/>
      <c r="N182" s="353" t="s">
        <v>183</v>
      </c>
      <c r="O182" s="240"/>
      <c r="P182" s="290"/>
      <c r="Q182" s="291"/>
      <c r="R182" s="204"/>
      <c r="S182" s="857"/>
      <c r="T182" s="358"/>
      <c r="U182" s="202"/>
      <c r="V182" s="202"/>
      <c r="W182" s="202"/>
      <c r="X182" s="202"/>
      <c r="Y182" s="202"/>
      <c r="Z182" s="203"/>
      <c r="AA182" s="699" t="s">
        <v>3</v>
      </c>
      <c r="AB182" s="348" t="s">
        <v>83</v>
      </c>
      <c r="AC182" s="242"/>
      <c r="AD182" s="242"/>
      <c r="AE182" s="353" t="s">
        <v>183</v>
      </c>
      <c r="AF182" s="240"/>
      <c r="AG182" s="290"/>
      <c r="AH182" s="291"/>
      <c r="AI182" s="204"/>
      <c r="AJ182" s="870"/>
      <c r="AK182" s="701" t="s">
        <v>3</v>
      </c>
      <c r="AL182" s="348" t="s">
        <v>83</v>
      </c>
      <c r="AM182" s="242"/>
      <c r="AN182" s="242"/>
      <c r="AO182" s="353" t="s">
        <v>183</v>
      </c>
      <c r="AP182" s="240"/>
      <c r="AQ182" s="290"/>
      <c r="AR182" s="291"/>
      <c r="AS182" s="204"/>
      <c r="AT182" s="983"/>
      <c r="AU182" s="868"/>
      <c r="AV182" s="868"/>
      <c r="AW182" s="773"/>
      <c r="AX182" s="772"/>
    </row>
    <row r="183" spans="1:50" ht="18.600000000000001" customHeight="1" x14ac:dyDescent="0.4">
      <c r="A183" s="1072"/>
      <c r="B183" s="937"/>
      <c r="C183" s="356"/>
      <c r="D183" s="197"/>
      <c r="E183" s="197"/>
      <c r="F183" s="197"/>
      <c r="G183" s="197"/>
      <c r="H183" s="197"/>
      <c r="I183" s="198"/>
      <c r="J183" s="699" t="s">
        <v>3</v>
      </c>
      <c r="K183" s="348" t="s">
        <v>22</v>
      </c>
      <c r="L183" s="242"/>
      <c r="M183" s="242"/>
      <c r="N183" s="240"/>
      <c r="O183" s="243"/>
      <c r="P183" s="290"/>
      <c r="Q183" s="291"/>
      <c r="R183" s="204"/>
      <c r="S183" s="857"/>
      <c r="T183" s="358"/>
      <c r="U183" s="202"/>
      <c r="V183" s="202"/>
      <c r="W183" s="202"/>
      <c r="X183" s="202"/>
      <c r="Y183" s="202"/>
      <c r="Z183" s="203"/>
      <c r="AA183" s="699" t="s">
        <v>3</v>
      </c>
      <c r="AB183" s="348" t="s">
        <v>22</v>
      </c>
      <c r="AC183" s="242"/>
      <c r="AD183" s="242"/>
      <c r="AE183" s="240"/>
      <c r="AF183" s="243"/>
      <c r="AG183" s="290"/>
      <c r="AH183" s="291"/>
      <c r="AI183" s="293"/>
      <c r="AJ183" s="870"/>
      <c r="AK183" s="701" t="s">
        <v>3</v>
      </c>
      <c r="AL183" s="348" t="s">
        <v>22</v>
      </c>
      <c r="AM183" s="242"/>
      <c r="AN183" s="242"/>
      <c r="AO183" s="240"/>
      <c r="AP183" s="243"/>
      <c r="AQ183" s="290"/>
      <c r="AR183" s="291"/>
      <c r="AS183" s="293"/>
      <c r="AT183" s="983"/>
      <c r="AU183" s="868"/>
      <c r="AV183" s="868"/>
      <c r="AW183" s="773"/>
      <c r="AX183" s="772"/>
    </row>
    <row r="184" spans="1:50" ht="18.600000000000001" customHeight="1" x14ac:dyDescent="0.3">
      <c r="A184" s="1072"/>
      <c r="B184" s="937"/>
      <c r="C184" s="527"/>
      <c r="D184" s="197"/>
      <c r="E184" s="197"/>
      <c r="F184" s="197"/>
      <c r="G184" s="197"/>
      <c r="H184" s="197"/>
      <c r="I184" s="198"/>
      <c r="J184" s="359" t="s">
        <v>88</v>
      </c>
      <c r="K184" s="294"/>
      <c r="L184" s="241"/>
      <c r="M184" s="242"/>
      <c r="N184" s="240"/>
      <c r="O184" s="243"/>
      <c r="P184" s="243"/>
      <c r="Q184" s="244" t="str">
        <f>IF(ISNUMBER(Q185),"","必要項目が正しく選択されていません")</f>
        <v/>
      </c>
      <c r="R184" s="489"/>
      <c r="S184" s="857"/>
      <c r="T184" s="528"/>
      <c r="U184" s="202"/>
      <c r="V184" s="202"/>
      <c r="W184" s="202"/>
      <c r="X184" s="202"/>
      <c r="Y184" s="202"/>
      <c r="Z184" s="203"/>
      <c r="AA184" s="359" t="s">
        <v>224</v>
      </c>
      <c r="AB184" s="294"/>
      <c r="AC184" s="241"/>
      <c r="AD184" s="242"/>
      <c r="AE184" s="240"/>
      <c r="AF184" s="243"/>
      <c r="AG184" s="243"/>
      <c r="AH184" s="244" t="str">
        <f>IF(ISNUMBER(AH185),"","必要項目が正しく選択されていません")</f>
        <v/>
      </c>
      <c r="AI184" s="490"/>
      <c r="AJ184" s="870"/>
      <c r="AK184" s="360" t="s">
        <v>88</v>
      </c>
      <c r="AL184" s="294"/>
      <c r="AM184" s="241"/>
      <c r="AN184" s="242"/>
      <c r="AO184" s="240"/>
      <c r="AP184" s="243"/>
      <c r="AQ184" s="243"/>
      <c r="AR184" s="244" t="str">
        <f>IF(ISNUMBER(AR185),"","必要項目が正しく選択されていません")</f>
        <v/>
      </c>
      <c r="AS184" s="490"/>
      <c r="AT184" s="983"/>
      <c r="AU184" s="868"/>
      <c r="AV184" s="868"/>
      <c r="AW184" s="773"/>
      <c r="AX184" s="772"/>
    </row>
    <row r="185" spans="1:50" ht="39" customHeight="1" x14ac:dyDescent="0.25">
      <c r="A185" s="1072"/>
      <c r="B185" s="937"/>
      <c r="C185" s="197"/>
      <c r="D185" s="197"/>
      <c r="E185" s="197"/>
      <c r="F185" s="197"/>
      <c r="G185" s="197"/>
      <c r="H185" s="197"/>
      <c r="I185" s="198"/>
      <c r="J185" s="289"/>
      <c r="K185" s="790"/>
      <c r="L185" s="790"/>
      <c r="M185" s="790"/>
      <c r="N185" s="790"/>
      <c r="O185" s="790"/>
      <c r="P185" s="243"/>
      <c r="Q185" s="247">
        <f>IF(J163="☑",1,IF(AND(R166=11,OR(R178=99,R181=99)),"error",IF(AND(R166=11,R173=11,R178=1,R181=1),3,IF(AND(R166=11,R173=11,R178=1,R181=2),2,IF(AND(R166=11,R173=11,R178=2,R181=1),2,IF(AND(R166=11,R173=11,R178=2,R181=2),2,IF(AND(R166=11,R173=0,R178=1,R181=1),2,IF(AND(R166=11,R173=0,R178=1,R181=2),2,IF(AND(R166=11,R173=0,R178=2,R181=1),2,IF(AND(R166=11,R173=0,R178=2,R181=2),2,1))))))))))</f>
        <v>3</v>
      </c>
      <c r="R185" s="510"/>
      <c r="S185" s="857"/>
      <c r="T185" s="202"/>
      <c r="U185" s="202"/>
      <c r="V185" s="202"/>
      <c r="W185" s="202"/>
      <c r="X185" s="202"/>
      <c r="Y185" s="202"/>
      <c r="Z185" s="203"/>
      <c r="AA185" s="289"/>
      <c r="AB185" s="790"/>
      <c r="AC185" s="790"/>
      <c r="AD185" s="790"/>
      <c r="AE185" s="790"/>
      <c r="AF185" s="790"/>
      <c r="AG185" s="243"/>
      <c r="AH185" s="544">
        <f>IF(AA162="☑",Q185,IF(AA163="☑",1,IF(AND(AI166=11,OR(AI178=99,AI181=99)),"error",IF(AND(AI166=11,AI173=11,AI178=1,AI181=1),3,IF(AND(AI166=11,AI173=11,AI178=1,AI181=2),2,IF(AND(AI166=11,AI173=11,AI178=2,AI181=1),2,IF(AND(AI166=11,AI173=11,AI178=2,AI181=2),2,IF(AND(AI166=11,AI173=0,AI178=1,AI181=1),2,IF(AND(AI166=11,AI173=0,AI178=1,AI181=2),2,IF(AND(AI166=11,AI173=0,AI178=2,AI181=1),2,IF(AND(AI166=11,AI173=0,AI178=2,AI181=2),2,1)))))))))))</f>
        <v>3</v>
      </c>
      <c r="AI185" s="491"/>
      <c r="AJ185" s="870"/>
      <c r="AK185" s="294"/>
      <c r="AL185" s="790"/>
      <c r="AM185" s="790"/>
      <c r="AN185" s="790"/>
      <c r="AO185" s="790"/>
      <c r="AP185" s="790"/>
      <c r="AQ185" s="243"/>
      <c r="AR185" s="247">
        <f>IF(AK162="☑",Q185,IF(AN162="☑",AH185,IF(AK163="☑",1,IF(AND(AS166=11,OR(AS178=99,AS181=99)),"error",IF(AND(AS166=11,AS173=11,AS178=1,AS181=1),3,IF(AND(AS166=11,AS173=11,AS178=1,AS181=2),2,IF(AND(AS166=11,AS173=11,AS178=2,AS181=1),2,IF(AND(AS166=11,AS173=11,AS178=2,AS181=2),2,IF(AND(AS166=11,AS173=0,AS178=1,AS181=1),2,IF(AND(AS166=11,AS173=0,AS178=1,AS181=2),2,IF(AND(AS166=11,AS173=0,AS178=2,AS181=1),2,IF(AND(AS166=11,AS173=0,AS178=2,AS181=2),2,1))))))))))))</f>
        <v>3</v>
      </c>
      <c r="AS185" s="491"/>
      <c r="AT185" s="983"/>
      <c r="AU185" s="868"/>
      <c r="AV185" s="868"/>
      <c r="AW185" s="773"/>
      <c r="AX185" s="772"/>
    </row>
    <row r="186" spans="1:50" ht="16.5" customHeight="1" x14ac:dyDescent="0.15">
      <c r="A186" s="1072"/>
      <c r="B186" s="1054"/>
      <c r="C186" s="492"/>
      <c r="D186" s="492"/>
      <c r="E186" s="492"/>
      <c r="F186" s="492"/>
      <c r="G186" s="492"/>
      <c r="H186" s="492"/>
      <c r="I186" s="514"/>
      <c r="J186" s="529"/>
      <c r="K186" s="515"/>
      <c r="L186" s="418"/>
      <c r="M186" s="418"/>
      <c r="N186" s="418"/>
      <c r="O186" s="418"/>
      <c r="P186" s="418"/>
      <c r="Q186" s="251" t="s">
        <v>1</v>
      </c>
      <c r="R186" s="454"/>
      <c r="S186" s="858"/>
      <c r="T186" s="494"/>
      <c r="U186" s="494"/>
      <c r="V186" s="494"/>
      <c r="W186" s="494"/>
      <c r="X186" s="494"/>
      <c r="Y186" s="494"/>
      <c r="Z186" s="519"/>
      <c r="AA186" s="529"/>
      <c r="AB186" s="515"/>
      <c r="AC186" s="418"/>
      <c r="AD186" s="418"/>
      <c r="AE186" s="418"/>
      <c r="AF186" s="418"/>
      <c r="AG186" s="418"/>
      <c r="AH186" s="545" t="s">
        <v>1</v>
      </c>
      <c r="AI186" s="388"/>
      <c r="AJ186" s="546"/>
      <c r="AK186" s="515"/>
      <c r="AL186" s="515"/>
      <c r="AM186" s="418"/>
      <c r="AN186" s="418"/>
      <c r="AO186" s="418"/>
      <c r="AP186" s="418"/>
      <c r="AQ186" s="418"/>
      <c r="AR186" s="251" t="s">
        <v>1</v>
      </c>
      <c r="AS186" s="388"/>
      <c r="AT186" s="984"/>
      <c r="AU186" s="869"/>
      <c r="AV186" s="869"/>
      <c r="AW186" s="547"/>
      <c r="AX186" s="548"/>
    </row>
    <row r="187" spans="1:50" ht="29.25" customHeight="1" x14ac:dyDescent="0.15">
      <c r="A187" s="1072"/>
      <c r="B187" s="1055" t="s">
        <v>71</v>
      </c>
      <c r="C187" s="1051" t="s">
        <v>34</v>
      </c>
      <c r="D187" s="1058"/>
      <c r="E187" s="1058"/>
      <c r="F187" s="1058"/>
      <c r="G187" s="1058"/>
      <c r="H187" s="1058"/>
      <c r="I187" s="1059"/>
      <c r="J187" s="549"/>
      <c r="K187" s="411"/>
      <c r="L187" s="496"/>
      <c r="M187" s="496"/>
      <c r="N187" s="496"/>
      <c r="O187" s="496"/>
      <c r="P187" s="496"/>
      <c r="Q187" s="497"/>
      <c r="R187" s="454"/>
      <c r="S187" s="898" t="s">
        <v>71</v>
      </c>
      <c r="T187" s="882" t="s">
        <v>34</v>
      </c>
      <c r="U187" s="883"/>
      <c r="V187" s="883"/>
      <c r="W187" s="883"/>
      <c r="X187" s="883"/>
      <c r="Y187" s="883"/>
      <c r="Z187" s="884"/>
      <c r="AA187" s="714" t="s">
        <v>2</v>
      </c>
      <c r="AB187" s="498" t="s">
        <v>184</v>
      </c>
      <c r="AC187" s="499"/>
      <c r="AD187" s="499"/>
      <c r="AE187" s="499"/>
      <c r="AF187" s="499"/>
      <c r="AG187" s="499"/>
      <c r="AH187" s="522"/>
      <c r="AI187" s="388"/>
      <c r="AJ187" s="810" t="s">
        <v>290</v>
      </c>
      <c r="AK187" s="712" t="s">
        <v>3</v>
      </c>
      <c r="AL187" s="498" t="s">
        <v>184</v>
      </c>
      <c r="AM187" s="202"/>
      <c r="AN187" s="720" t="s">
        <v>2</v>
      </c>
      <c r="AO187" s="287" t="s">
        <v>210</v>
      </c>
      <c r="AP187" s="499"/>
      <c r="AQ187" s="499"/>
      <c r="AR187" s="522"/>
      <c r="AS187" s="388"/>
      <c r="AT187" s="432"/>
      <c r="AU187" s="432"/>
      <c r="AV187" s="524"/>
      <c r="AW187" s="550"/>
      <c r="AX187" s="551"/>
    </row>
    <row r="188" spans="1:50" ht="29.25" customHeight="1" x14ac:dyDescent="0.4">
      <c r="A188" s="1072"/>
      <c r="B188" s="1056"/>
      <c r="C188" s="952"/>
      <c r="D188" s="952"/>
      <c r="E188" s="952"/>
      <c r="F188" s="952"/>
      <c r="G188" s="952"/>
      <c r="H188" s="952"/>
      <c r="I188" s="953"/>
      <c r="J188" s="705" t="s">
        <v>3</v>
      </c>
      <c r="K188" s="552" t="str">
        <f>IF(K13="銀の認定【新規】","取組無し、または添付資料無し（初回のみ　※添付資料ない場合は採点対象外）","取組無し")</f>
        <v>取組無し</v>
      </c>
      <c r="L188" s="553"/>
      <c r="M188" s="554"/>
      <c r="N188" s="554"/>
      <c r="O188" s="554"/>
      <c r="P188" s="554"/>
      <c r="Q188" s="555"/>
      <c r="R188" s="204"/>
      <c r="S188" s="899"/>
      <c r="T188" s="885"/>
      <c r="U188" s="885"/>
      <c r="V188" s="885"/>
      <c r="W188" s="885"/>
      <c r="X188" s="885"/>
      <c r="Y188" s="885"/>
      <c r="Z188" s="886"/>
      <c r="AA188" s="705" t="s">
        <v>3</v>
      </c>
      <c r="AB188" s="552" t="str">
        <f>IF(K13="銀の認定【新規】","取組無し、または添付資料無し（初回のみ　※添付資料ない場合は採点対象外）","取組無し")</f>
        <v>取組無し</v>
      </c>
      <c r="AC188" s="553"/>
      <c r="AD188" s="554"/>
      <c r="AE188" s="554"/>
      <c r="AF188" s="554"/>
      <c r="AG188" s="554"/>
      <c r="AH188" s="555"/>
      <c r="AI188" s="293"/>
      <c r="AJ188" s="893"/>
      <c r="AK188" s="725" t="s">
        <v>3</v>
      </c>
      <c r="AL188" s="552" t="str">
        <f>IF(K13="銀の認定【新規】","取組無し、または添付資料無し（初回のみ　※添付資料ない場合は採点対象外）","取組無し")</f>
        <v>取組無し</v>
      </c>
      <c r="AM188" s="553"/>
      <c r="AN188" s="554"/>
      <c r="AO188" s="554"/>
      <c r="AP188" s="554"/>
      <c r="AQ188" s="554"/>
      <c r="AR188" s="555"/>
      <c r="AS188" s="293"/>
      <c r="AT188" s="868">
        <f>Q204</f>
        <v>3</v>
      </c>
      <c r="AU188" s="868">
        <f>AH204</f>
        <v>3</v>
      </c>
      <c r="AV188" s="868">
        <f>AR204</f>
        <v>3</v>
      </c>
      <c r="AW188" s="785" t="s">
        <v>411</v>
      </c>
      <c r="AX188" s="786"/>
    </row>
    <row r="189" spans="1:50" ht="19.5" customHeight="1" x14ac:dyDescent="0.4">
      <c r="A189" s="1072"/>
      <c r="B189" s="1056"/>
      <c r="C189" s="952"/>
      <c r="D189" s="952"/>
      <c r="E189" s="952"/>
      <c r="F189" s="952"/>
      <c r="G189" s="952"/>
      <c r="H189" s="952"/>
      <c r="I189" s="953"/>
      <c r="J189" s="817" t="s">
        <v>86</v>
      </c>
      <c r="K189" s="804"/>
      <c r="L189" s="804"/>
      <c r="M189" s="290"/>
      <c r="N189" s="290"/>
      <c r="O189" s="290"/>
      <c r="P189" s="290"/>
      <c r="Q189" s="291"/>
      <c r="R189" s="204"/>
      <c r="S189" s="899"/>
      <c r="T189" s="885"/>
      <c r="U189" s="885"/>
      <c r="V189" s="885"/>
      <c r="W189" s="885"/>
      <c r="X189" s="885"/>
      <c r="Y189" s="885"/>
      <c r="Z189" s="886"/>
      <c r="AA189" s="817" t="s">
        <v>86</v>
      </c>
      <c r="AB189" s="804"/>
      <c r="AC189" s="804"/>
      <c r="AD189" s="290"/>
      <c r="AE189" s="290"/>
      <c r="AF189" s="290"/>
      <c r="AG189" s="290"/>
      <c r="AH189" s="291"/>
      <c r="AI189" s="293"/>
      <c r="AJ189" s="893"/>
      <c r="AK189" s="804" t="s">
        <v>86</v>
      </c>
      <c r="AL189" s="804"/>
      <c r="AM189" s="804"/>
      <c r="AN189" s="290"/>
      <c r="AO189" s="290"/>
      <c r="AP189" s="290"/>
      <c r="AQ189" s="290"/>
      <c r="AR189" s="291"/>
      <c r="AS189" s="293"/>
      <c r="AT189" s="868"/>
      <c r="AU189" s="868"/>
      <c r="AV189" s="868"/>
      <c r="AW189" s="778"/>
      <c r="AX189" s="779"/>
    </row>
    <row r="190" spans="1:50" ht="19.5" customHeight="1" x14ac:dyDescent="0.4">
      <c r="A190" s="1072"/>
      <c r="B190" s="1056"/>
      <c r="C190" s="952"/>
      <c r="D190" s="952"/>
      <c r="E190" s="952"/>
      <c r="F190" s="952"/>
      <c r="G190" s="952"/>
      <c r="H190" s="952"/>
      <c r="I190" s="953"/>
      <c r="J190" s="703" t="s">
        <v>2</v>
      </c>
      <c r="K190" s="295" t="s">
        <v>170</v>
      </c>
      <c r="L190" s="534"/>
      <c r="M190" s="290"/>
      <c r="O190" s="290"/>
      <c r="P190" s="290"/>
      <c r="Q190" s="291"/>
      <c r="R190" s="396"/>
      <c r="S190" s="899"/>
      <c r="T190" s="885"/>
      <c r="U190" s="885"/>
      <c r="V190" s="885"/>
      <c r="W190" s="885"/>
      <c r="X190" s="885"/>
      <c r="Y190" s="885"/>
      <c r="Z190" s="886"/>
      <c r="AA190" s="703" t="s">
        <v>3</v>
      </c>
      <c r="AB190" s="295" t="s">
        <v>170</v>
      </c>
      <c r="AC190" s="534"/>
      <c r="AD190" s="290"/>
      <c r="AE190" s="68"/>
      <c r="AF190" s="290"/>
      <c r="AG190" s="290"/>
      <c r="AH190" s="291"/>
      <c r="AI190" s="301"/>
      <c r="AJ190" s="893"/>
      <c r="AK190" s="707" t="s">
        <v>3</v>
      </c>
      <c r="AL190" s="295" t="s">
        <v>170</v>
      </c>
      <c r="AM190" s="534"/>
      <c r="AN190" s="290"/>
      <c r="AO190" s="68"/>
      <c r="AP190" s="290"/>
      <c r="AQ190" s="290"/>
      <c r="AR190" s="291"/>
      <c r="AS190" s="301"/>
      <c r="AT190" s="868"/>
      <c r="AU190" s="868"/>
      <c r="AV190" s="868"/>
      <c r="AW190" s="780"/>
      <c r="AX190" s="781"/>
    </row>
    <row r="191" spans="1:50" ht="19.5" customHeight="1" x14ac:dyDescent="0.4">
      <c r="A191" s="1072"/>
      <c r="B191" s="1056"/>
      <c r="C191" s="952"/>
      <c r="D191" s="952"/>
      <c r="E191" s="952"/>
      <c r="F191" s="952"/>
      <c r="G191" s="952"/>
      <c r="H191" s="952"/>
      <c r="I191" s="953"/>
      <c r="J191" s="699" t="s">
        <v>2</v>
      </c>
      <c r="K191" s="542" t="s">
        <v>228</v>
      </c>
      <c r="L191" s="543"/>
      <c r="M191" s="482"/>
      <c r="N191" s="482"/>
      <c r="O191" s="290"/>
      <c r="P191" s="290"/>
      <c r="Q191" s="291"/>
      <c r="R191" s="300">
        <f>IF(J190="☑",11,0)</f>
        <v>11</v>
      </c>
      <c r="S191" s="899"/>
      <c r="T191" s="885"/>
      <c r="U191" s="885"/>
      <c r="V191" s="885"/>
      <c r="W191" s="885"/>
      <c r="X191" s="885"/>
      <c r="Y191" s="885"/>
      <c r="Z191" s="886"/>
      <c r="AA191" s="699" t="s">
        <v>3</v>
      </c>
      <c r="AB191" s="542" t="s">
        <v>229</v>
      </c>
      <c r="AC191" s="543"/>
      <c r="AD191" s="482"/>
      <c r="AE191" s="482"/>
      <c r="AF191" s="290"/>
      <c r="AG191" s="290"/>
      <c r="AH191" s="291"/>
      <c r="AI191" s="300">
        <f>IF(AA190="☑",11,0)</f>
        <v>0</v>
      </c>
      <c r="AJ191" s="893"/>
      <c r="AK191" s="701" t="s">
        <v>3</v>
      </c>
      <c r="AL191" s="542" t="s">
        <v>229</v>
      </c>
      <c r="AM191" s="543"/>
      <c r="AN191" s="482"/>
      <c r="AO191" s="482"/>
      <c r="AP191" s="290"/>
      <c r="AQ191" s="290"/>
      <c r="AR191" s="291"/>
      <c r="AS191" s="300">
        <f>IF(AK190="☑",11,0)</f>
        <v>0</v>
      </c>
      <c r="AT191" s="868"/>
      <c r="AU191" s="868"/>
      <c r="AV191" s="868"/>
      <c r="AW191" s="780"/>
      <c r="AX191" s="781"/>
    </row>
    <row r="192" spans="1:50" ht="19.5" customHeight="1" x14ac:dyDescent="0.4">
      <c r="A192" s="1072"/>
      <c r="B192" s="1056"/>
      <c r="C192" s="952"/>
      <c r="D192" s="952"/>
      <c r="E192" s="952"/>
      <c r="F192" s="952"/>
      <c r="G192" s="952"/>
      <c r="H192" s="952"/>
      <c r="I192" s="953"/>
      <c r="J192" s="289"/>
      <c r="K192" s="397" t="s">
        <v>137</v>
      </c>
      <c r="L192" s="543"/>
      <c r="M192" s="482"/>
      <c r="N192" s="482"/>
      <c r="O192" s="290"/>
      <c r="P192" s="290"/>
      <c r="Q192" s="291"/>
      <c r="R192" s="300">
        <f>IF(J191="☑",11,0)</f>
        <v>11</v>
      </c>
      <c r="S192" s="899"/>
      <c r="T192" s="885"/>
      <c r="U192" s="885"/>
      <c r="V192" s="885"/>
      <c r="W192" s="885"/>
      <c r="X192" s="885"/>
      <c r="Y192" s="885"/>
      <c r="Z192" s="886"/>
      <c r="AA192" s="289"/>
      <c r="AB192" s="397" t="s">
        <v>137</v>
      </c>
      <c r="AC192" s="543"/>
      <c r="AD192" s="482"/>
      <c r="AE192" s="482"/>
      <c r="AF192" s="290"/>
      <c r="AG192" s="290"/>
      <c r="AH192" s="291"/>
      <c r="AI192" s="300">
        <f>IF(AA191="☑",11,0)</f>
        <v>0</v>
      </c>
      <c r="AJ192" s="893"/>
      <c r="AK192" s="294"/>
      <c r="AL192" s="397" t="s">
        <v>137</v>
      </c>
      <c r="AM192" s="543"/>
      <c r="AN192" s="482"/>
      <c r="AO192" s="482"/>
      <c r="AP192" s="290"/>
      <c r="AQ192" s="290"/>
      <c r="AR192" s="291"/>
      <c r="AS192" s="300">
        <f>IF(AK191="☑",11,0)</f>
        <v>0</v>
      </c>
      <c r="AT192" s="868"/>
      <c r="AU192" s="868"/>
      <c r="AV192" s="868"/>
      <c r="AW192" s="780"/>
      <c r="AX192" s="781"/>
    </row>
    <row r="193" spans="1:50" ht="19.5" customHeight="1" x14ac:dyDescent="0.4">
      <c r="A193" s="1072"/>
      <c r="B193" s="1056"/>
      <c r="C193" s="343"/>
      <c r="D193" s="343"/>
      <c r="E193" s="343"/>
      <c r="F193" s="343"/>
      <c r="G193" s="343"/>
      <c r="H193" s="343"/>
      <c r="I193" s="398"/>
      <c r="J193" s="530"/>
      <c r="K193" s="701" t="s">
        <v>3</v>
      </c>
      <c r="L193" s="397" t="s">
        <v>171</v>
      </c>
      <c r="M193" s="290"/>
      <c r="N193" s="556" t="s">
        <v>130</v>
      </c>
      <c r="O193" s="753"/>
      <c r="P193" s="290"/>
      <c r="Q193" s="291"/>
      <c r="R193" s="204"/>
      <c r="S193" s="899"/>
      <c r="T193" s="346"/>
      <c r="U193" s="346"/>
      <c r="V193" s="346"/>
      <c r="W193" s="346"/>
      <c r="X193" s="346"/>
      <c r="Y193" s="346"/>
      <c r="Z193" s="399"/>
      <c r="AA193" s="530"/>
      <c r="AB193" s="701" t="s">
        <v>3</v>
      </c>
      <c r="AC193" s="397" t="s">
        <v>171</v>
      </c>
      <c r="AD193" s="290"/>
      <c r="AE193" s="556" t="s">
        <v>130</v>
      </c>
      <c r="AF193" s="702"/>
      <c r="AG193" s="290"/>
      <c r="AH193" s="291"/>
      <c r="AI193" s="204"/>
      <c r="AJ193" s="893"/>
      <c r="AK193" s="68"/>
      <c r="AL193" s="701" t="s">
        <v>3</v>
      </c>
      <c r="AM193" s="397" t="s">
        <v>171</v>
      </c>
      <c r="AN193" s="290"/>
      <c r="AO193" s="556" t="s">
        <v>130</v>
      </c>
      <c r="AP193" s="702"/>
      <c r="AQ193" s="290"/>
      <c r="AR193" s="291"/>
      <c r="AS193" s="204"/>
      <c r="AT193" s="868"/>
      <c r="AU193" s="868"/>
      <c r="AV193" s="868"/>
      <c r="AW193" s="780"/>
      <c r="AX193" s="781"/>
    </row>
    <row r="194" spans="1:50" ht="19.5" customHeight="1" x14ac:dyDescent="0.4">
      <c r="A194" s="1072"/>
      <c r="B194" s="1056"/>
      <c r="C194" s="343"/>
      <c r="D194" s="887" t="s">
        <v>179</v>
      </c>
      <c r="E194" s="888"/>
      <c r="F194" s="888"/>
      <c r="G194" s="888"/>
      <c r="H194" s="889"/>
      <c r="I194" s="398"/>
      <c r="J194" s="530"/>
      <c r="K194" s="701" t="s">
        <v>3</v>
      </c>
      <c r="L194" s="317" t="s">
        <v>172</v>
      </c>
      <c r="M194" s="290"/>
      <c r="N194" s="290"/>
      <c r="O194" s="290"/>
      <c r="P194" s="290"/>
      <c r="Q194" s="291"/>
      <c r="R194" s="204"/>
      <c r="S194" s="899"/>
      <c r="T194" s="346"/>
      <c r="U194" s="887" t="s">
        <v>179</v>
      </c>
      <c r="V194" s="888"/>
      <c r="W194" s="888"/>
      <c r="X194" s="888"/>
      <c r="Y194" s="889"/>
      <c r="Z194" s="399"/>
      <c r="AA194" s="530"/>
      <c r="AB194" s="701" t="s">
        <v>3</v>
      </c>
      <c r="AC194" s="317" t="s">
        <v>172</v>
      </c>
      <c r="AD194" s="290"/>
      <c r="AE194" s="290"/>
      <c r="AF194" s="290"/>
      <c r="AG194" s="290"/>
      <c r="AH194" s="291"/>
      <c r="AI194" s="204"/>
      <c r="AJ194" s="893"/>
      <c r="AK194" s="68"/>
      <c r="AL194" s="701" t="s">
        <v>3</v>
      </c>
      <c r="AM194" s="317" t="s">
        <v>172</v>
      </c>
      <c r="AN194" s="290"/>
      <c r="AO194" s="290"/>
      <c r="AP194" s="290"/>
      <c r="AQ194" s="290"/>
      <c r="AR194" s="291"/>
      <c r="AS194" s="204"/>
      <c r="AT194" s="868"/>
      <c r="AU194" s="868"/>
      <c r="AV194" s="868"/>
      <c r="AW194" s="540"/>
      <c r="AX194" s="541"/>
    </row>
    <row r="195" spans="1:50" ht="19.5" customHeight="1" x14ac:dyDescent="0.4">
      <c r="A195" s="1072"/>
      <c r="B195" s="1056"/>
      <c r="C195" s="343"/>
      <c r="D195" s="890"/>
      <c r="E195" s="891"/>
      <c r="F195" s="891"/>
      <c r="G195" s="891"/>
      <c r="H195" s="892"/>
      <c r="I195" s="398"/>
      <c r="J195" s="530"/>
      <c r="K195" s="701" t="s">
        <v>3</v>
      </c>
      <c r="L195" s="317" t="s">
        <v>107</v>
      </c>
      <c r="M195" s="482"/>
      <c r="N195" s="854"/>
      <c r="O195" s="855"/>
      <c r="P195" s="290"/>
      <c r="Q195" s="291"/>
      <c r="R195" s="204"/>
      <c r="S195" s="899"/>
      <c r="T195" s="346"/>
      <c r="U195" s="890"/>
      <c r="V195" s="891"/>
      <c r="W195" s="891"/>
      <c r="X195" s="891"/>
      <c r="Y195" s="892"/>
      <c r="Z195" s="399"/>
      <c r="AA195" s="530"/>
      <c r="AB195" s="701" t="s">
        <v>3</v>
      </c>
      <c r="AC195" s="317" t="s">
        <v>107</v>
      </c>
      <c r="AD195" s="482"/>
      <c r="AE195" s="854"/>
      <c r="AF195" s="855"/>
      <c r="AG195" s="290"/>
      <c r="AH195" s="291"/>
      <c r="AI195" s="204"/>
      <c r="AJ195" s="893"/>
      <c r="AK195" s="68"/>
      <c r="AL195" s="724" t="s">
        <v>3</v>
      </c>
      <c r="AM195" s="317" t="s">
        <v>107</v>
      </c>
      <c r="AN195" s="482"/>
      <c r="AO195" s="854"/>
      <c r="AP195" s="855"/>
      <c r="AQ195" s="290"/>
      <c r="AR195" s="291"/>
      <c r="AS195" s="204"/>
      <c r="AT195" s="868"/>
      <c r="AU195" s="868"/>
      <c r="AV195" s="868"/>
      <c r="AW195" s="771"/>
      <c r="AX195" s="772"/>
    </row>
    <row r="196" spans="1:50" ht="19.5" customHeight="1" x14ac:dyDescent="0.4">
      <c r="A196" s="1072"/>
      <c r="B196" s="1056"/>
      <c r="C196" s="356"/>
      <c r="D196" s="848" t="s">
        <v>174</v>
      </c>
      <c r="E196" s="872"/>
      <c r="F196" s="872"/>
      <c r="G196" s="872"/>
      <c r="H196" s="873"/>
      <c r="I196" s="198"/>
      <c r="J196" s="239" t="s">
        <v>92</v>
      </c>
      <c r="K196" s="240"/>
      <c r="L196" s="318"/>
      <c r="M196" s="318"/>
      <c r="N196" s="240"/>
      <c r="O196" s="290"/>
      <c r="P196" s="435"/>
      <c r="Q196" s="291"/>
      <c r="R196" s="204"/>
      <c r="S196" s="899"/>
      <c r="T196" s="358"/>
      <c r="U196" s="848" t="s">
        <v>174</v>
      </c>
      <c r="V196" s="872"/>
      <c r="W196" s="872"/>
      <c r="X196" s="872"/>
      <c r="Y196" s="873"/>
      <c r="Z196" s="203"/>
      <c r="AA196" s="239" t="s">
        <v>92</v>
      </c>
      <c r="AB196" s="240"/>
      <c r="AC196" s="318"/>
      <c r="AD196" s="318"/>
      <c r="AE196" s="240"/>
      <c r="AF196" s="290"/>
      <c r="AG196" s="435"/>
      <c r="AH196" s="291"/>
      <c r="AI196" s="204"/>
      <c r="AJ196" s="893"/>
      <c r="AK196" s="240" t="s">
        <v>92</v>
      </c>
      <c r="AL196" s="240"/>
      <c r="AM196" s="318"/>
      <c r="AN196" s="318"/>
      <c r="AO196" s="240"/>
      <c r="AP196" s="290"/>
      <c r="AQ196" s="435"/>
      <c r="AR196" s="291"/>
      <c r="AS196" s="204"/>
      <c r="AT196" s="868"/>
      <c r="AU196" s="868"/>
      <c r="AV196" s="868"/>
      <c r="AW196" s="773"/>
      <c r="AX196" s="772"/>
    </row>
    <row r="197" spans="1:50" ht="19.5" customHeight="1" x14ac:dyDescent="0.4">
      <c r="A197" s="1072"/>
      <c r="B197" s="1056"/>
      <c r="C197" s="356"/>
      <c r="D197" s="874"/>
      <c r="E197" s="875"/>
      <c r="F197" s="875"/>
      <c r="G197" s="875"/>
      <c r="H197" s="876"/>
      <c r="I197" s="198"/>
      <c r="J197" s="699" t="s">
        <v>2</v>
      </c>
      <c r="K197" s="330" t="s">
        <v>80</v>
      </c>
      <c r="L197" s="331"/>
      <c r="M197" s="331"/>
      <c r="N197" s="290"/>
      <c r="O197" s="290"/>
      <c r="P197" s="66"/>
      <c r="Q197" s="291"/>
      <c r="R197" s="333">
        <f>IF(R191=0,99,IF(AND(J197="☑",J198="☑"),99,IF(AND(J197="□",J198="□"),99,IF(J197="☑",1,2))))</f>
        <v>1</v>
      </c>
      <c r="S197" s="899"/>
      <c r="T197" s="358"/>
      <c r="U197" s="874"/>
      <c r="V197" s="875"/>
      <c r="W197" s="875"/>
      <c r="X197" s="875"/>
      <c r="Y197" s="876"/>
      <c r="Z197" s="203"/>
      <c r="AA197" s="699" t="s">
        <v>3</v>
      </c>
      <c r="AB197" s="330" t="s">
        <v>80</v>
      </c>
      <c r="AC197" s="331"/>
      <c r="AD197" s="331"/>
      <c r="AE197" s="290"/>
      <c r="AF197" s="290"/>
      <c r="AG197" s="66"/>
      <c r="AH197" s="291"/>
      <c r="AI197" s="333">
        <f>IF(AI191=0,99,IF(AND(AA197="☑",AA198="☑"),99,IF(AND(AA197="□",AA198="□"),99,IF(AA197="☑",1,2))))</f>
        <v>99</v>
      </c>
      <c r="AJ197" s="893"/>
      <c r="AK197" s="701" t="s">
        <v>3</v>
      </c>
      <c r="AL197" s="330" t="s">
        <v>80</v>
      </c>
      <c r="AM197" s="331"/>
      <c r="AN197" s="331"/>
      <c r="AO197" s="290"/>
      <c r="AP197" s="290"/>
      <c r="AQ197" s="66"/>
      <c r="AR197" s="291"/>
      <c r="AS197" s="333">
        <f>IF(AS191=0,99,IF(AND(AK197="☑",AK198="☑"),99,IF(AND(AK197="□",AK198="□"),99,IF(AK197="☑",1,2))))</f>
        <v>99</v>
      </c>
      <c r="AT197" s="868"/>
      <c r="AU197" s="868"/>
      <c r="AV197" s="868"/>
      <c r="AW197" s="773"/>
      <c r="AX197" s="772"/>
    </row>
    <row r="198" spans="1:50" ht="19.5" customHeight="1" x14ac:dyDescent="0.4">
      <c r="A198" s="1072"/>
      <c r="B198" s="1056"/>
      <c r="C198" s="356"/>
      <c r="D198" s="848" t="s">
        <v>175</v>
      </c>
      <c r="E198" s="877"/>
      <c r="F198" s="877"/>
      <c r="G198" s="877"/>
      <c r="H198" s="878"/>
      <c r="I198" s="198"/>
      <c r="J198" s="699" t="s">
        <v>3</v>
      </c>
      <c r="K198" s="317" t="s">
        <v>81</v>
      </c>
      <c r="L198" s="318"/>
      <c r="M198" s="318"/>
      <c r="N198" s="66"/>
      <c r="O198" s="290"/>
      <c r="P198" s="290"/>
      <c r="Q198" s="291"/>
      <c r="R198" s="204"/>
      <c r="S198" s="899"/>
      <c r="T198" s="358"/>
      <c r="U198" s="848" t="s">
        <v>175</v>
      </c>
      <c r="V198" s="877"/>
      <c r="W198" s="877"/>
      <c r="X198" s="877"/>
      <c r="Y198" s="878"/>
      <c r="Z198" s="203"/>
      <c r="AA198" s="699" t="s">
        <v>3</v>
      </c>
      <c r="AB198" s="317" t="s">
        <v>81</v>
      </c>
      <c r="AD198" s="318"/>
      <c r="AE198" s="66"/>
      <c r="AF198" s="290"/>
      <c r="AG198" s="290"/>
      <c r="AH198" s="291"/>
      <c r="AI198" s="204"/>
      <c r="AJ198" s="893"/>
      <c r="AK198" s="701" t="s">
        <v>3</v>
      </c>
      <c r="AL198" s="317" t="s">
        <v>81</v>
      </c>
      <c r="AN198" s="318"/>
      <c r="AO198" s="66"/>
      <c r="AP198" s="290"/>
      <c r="AQ198" s="290"/>
      <c r="AR198" s="291"/>
      <c r="AS198" s="204"/>
      <c r="AT198" s="868"/>
      <c r="AU198" s="868"/>
      <c r="AV198" s="868"/>
      <c r="AW198" s="773"/>
      <c r="AX198" s="772"/>
    </row>
    <row r="199" spans="1:50" ht="19.5" customHeight="1" x14ac:dyDescent="0.15">
      <c r="A199" s="1072"/>
      <c r="B199" s="1056"/>
      <c r="C199" s="356"/>
      <c r="D199" s="879"/>
      <c r="E199" s="880"/>
      <c r="F199" s="880"/>
      <c r="G199" s="880"/>
      <c r="H199" s="881"/>
      <c r="I199" s="198"/>
      <c r="J199" s="239" t="s">
        <v>256</v>
      </c>
      <c r="K199" s="240"/>
      <c r="L199" s="295"/>
      <c r="M199" s="240"/>
      <c r="N199" s="290"/>
      <c r="O199" s="751" t="str">
        <f>IF(O200="","",IFERROR(IF(DATEDIF(O200,$K$14,"M")&lt;6,"レポート記入日から6ヵ月未満になっていませんか？",""),""))</f>
        <v/>
      </c>
      <c r="P199" s="290"/>
      <c r="Q199" s="291"/>
      <c r="R199" s="204"/>
      <c r="S199" s="899"/>
      <c r="T199" s="358"/>
      <c r="U199" s="879"/>
      <c r="V199" s="880"/>
      <c r="W199" s="880"/>
      <c r="X199" s="880"/>
      <c r="Y199" s="881"/>
      <c r="Z199" s="203"/>
      <c r="AA199" s="239" t="s">
        <v>256</v>
      </c>
      <c r="AB199" s="240"/>
      <c r="AC199" s="318"/>
      <c r="AD199" s="240"/>
      <c r="AE199" s="290"/>
      <c r="AF199" s="751" t="str">
        <f>IF(AF200="","",IFERROR(IF(DATEDIF(AF200,$K$14,"M")&lt;6,"レポート記入日から6ヵ月未満になっていませんか？",""),""))</f>
        <v/>
      </c>
      <c r="AG199" s="290"/>
      <c r="AH199" s="291"/>
      <c r="AI199" s="204"/>
      <c r="AJ199" s="893"/>
      <c r="AK199" s="240" t="s">
        <v>256</v>
      </c>
      <c r="AL199" s="240"/>
      <c r="AM199" s="318"/>
      <c r="AN199" s="240"/>
      <c r="AO199" s="290"/>
      <c r="AP199" s="751" t="str">
        <f>IF(AP200="","",IFERROR(IF(DATEDIF(AP200,$K$14,"M")&lt;6,"レポート記入日から6ヵ月未満になっていませんか？",""),""))</f>
        <v/>
      </c>
      <c r="AQ199" s="290"/>
      <c r="AR199" s="291"/>
      <c r="AS199" s="204"/>
      <c r="AT199" s="868"/>
      <c r="AU199" s="868"/>
      <c r="AV199" s="868"/>
      <c r="AW199" s="773"/>
      <c r="AX199" s="772"/>
    </row>
    <row r="200" spans="1:50" ht="19.5" customHeight="1" x14ac:dyDescent="0.4">
      <c r="A200" s="1072"/>
      <c r="B200" s="1056"/>
      <c r="C200" s="356"/>
      <c r="D200" s="197"/>
      <c r="E200" s="197"/>
      <c r="F200" s="197"/>
      <c r="G200" s="197"/>
      <c r="H200" s="197"/>
      <c r="I200" s="198"/>
      <c r="J200" s="699" t="s">
        <v>2</v>
      </c>
      <c r="K200" s="348" t="s">
        <v>85</v>
      </c>
      <c r="L200" s="242"/>
      <c r="M200" s="242"/>
      <c r="N200" s="484" t="s">
        <v>87</v>
      </c>
      <c r="O200" s="704"/>
      <c r="P200" s="290"/>
      <c r="Q200" s="291"/>
      <c r="R200" s="333">
        <f>IF(R191=0,99,IF(AND(J200="☑",J201="☑",J202="☑"),99,IF(AND(J200="□",J201="□",J202="□"),99,IF(AND(J200="☑",J201="☑"),99,IF(AND(J200="☑",J202="☑"),99,IF(AND(J201="☑",J202="☑"),99,IF(J200="☑",1,IF(J201="☑",2,3))))))))</f>
        <v>1</v>
      </c>
      <c r="S200" s="899"/>
      <c r="T200" s="358"/>
      <c r="U200" s="202"/>
      <c r="V200" s="202"/>
      <c r="W200" s="202"/>
      <c r="X200" s="202"/>
      <c r="Y200" s="202"/>
      <c r="Z200" s="203"/>
      <c r="AA200" s="699" t="s">
        <v>3</v>
      </c>
      <c r="AB200" s="348" t="s">
        <v>85</v>
      </c>
      <c r="AC200" s="242"/>
      <c r="AD200" s="242"/>
      <c r="AE200" s="484" t="s">
        <v>87</v>
      </c>
      <c r="AF200" s="704"/>
      <c r="AG200" s="290"/>
      <c r="AH200" s="291"/>
      <c r="AI200" s="333">
        <f>IF(AI191=0,99,IF(AND(AA200="☑",AA201="☑",AA202="☑"),99,IF(AND(AA200="□",AA201="□",AA202="□"),99,IF(AND(AA200="☑",AA201="☑"),99,IF(AND(AA200="☑",AA202="☑"),99,IF(AND(AA201="☑",AA202="☑"),99,IF(AA200="☑",1,IF(AA201="☑",2,3))))))))</f>
        <v>99</v>
      </c>
      <c r="AJ200" s="893"/>
      <c r="AK200" s="701" t="s">
        <v>3</v>
      </c>
      <c r="AL200" s="348" t="s">
        <v>85</v>
      </c>
      <c r="AM200" s="242"/>
      <c r="AN200" s="242"/>
      <c r="AO200" s="484" t="s">
        <v>87</v>
      </c>
      <c r="AP200" s="704"/>
      <c r="AQ200" s="290"/>
      <c r="AR200" s="291"/>
      <c r="AS200" s="333">
        <f>IF(AS191=0,99,IF(AND(AK200="☑",AK201="☑",AK202="☑"),99,IF(AND(AK200="□",AK201="□",AK202="□"),99,IF(AND(AK200="☑",AK201="☑"),99,IF(AND(AK200="☑",AK202="☑"),99,IF(AND(AK201="☑",AK202="☑"),99,IF(AK200="☑",1,IF(AK201="☑",2,3))))))))</f>
        <v>99</v>
      </c>
      <c r="AT200" s="868"/>
      <c r="AU200" s="868"/>
      <c r="AV200" s="868"/>
      <c r="AW200" s="773"/>
      <c r="AX200" s="772"/>
    </row>
    <row r="201" spans="1:50" ht="19.5" customHeight="1" x14ac:dyDescent="0.4">
      <c r="A201" s="1072"/>
      <c r="B201" s="1056"/>
      <c r="C201" s="356"/>
      <c r="D201" s="197"/>
      <c r="E201" s="197"/>
      <c r="F201" s="197"/>
      <c r="G201" s="197"/>
      <c r="H201" s="197"/>
      <c r="I201" s="198"/>
      <c r="J201" s="699" t="s">
        <v>3</v>
      </c>
      <c r="K201" s="348" t="s">
        <v>83</v>
      </c>
      <c r="L201" s="242"/>
      <c r="M201" s="242"/>
      <c r="N201" s="353" t="s">
        <v>183</v>
      </c>
      <c r="O201" s="240"/>
      <c r="P201" s="290"/>
      <c r="Q201" s="291"/>
      <c r="R201" s="204"/>
      <c r="S201" s="899"/>
      <c r="T201" s="358"/>
      <c r="U201" s="202"/>
      <c r="V201" s="202"/>
      <c r="W201" s="202"/>
      <c r="X201" s="202"/>
      <c r="Y201" s="202"/>
      <c r="Z201" s="203"/>
      <c r="AA201" s="699" t="s">
        <v>3</v>
      </c>
      <c r="AB201" s="348" t="s">
        <v>83</v>
      </c>
      <c r="AC201" s="242"/>
      <c r="AD201" s="242"/>
      <c r="AE201" s="353" t="s">
        <v>183</v>
      </c>
      <c r="AF201" s="240"/>
      <c r="AG201" s="290"/>
      <c r="AH201" s="291"/>
      <c r="AI201" s="293"/>
      <c r="AJ201" s="893"/>
      <c r="AK201" s="701" t="s">
        <v>3</v>
      </c>
      <c r="AL201" s="348" t="s">
        <v>83</v>
      </c>
      <c r="AM201" s="242"/>
      <c r="AN201" s="242"/>
      <c r="AO201" s="353" t="s">
        <v>183</v>
      </c>
      <c r="AP201" s="240"/>
      <c r="AQ201" s="290"/>
      <c r="AR201" s="291"/>
      <c r="AS201" s="293"/>
      <c r="AT201" s="868"/>
      <c r="AU201" s="868"/>
      <c r="AV201" s="868"/>
      <c r="AW201" s="773"/>
      <c r="AX201" s="772"/>
    </row>
    <row r="202" spans="1:50" ht="19.5" customHeight="1" x14ac:dyDescent="0.4">
      <c r="A202" s="1072"/>
      <c r="B202" s="1056"/>
      <c r="C202" s="343"/>
      <c r="D202" s="343"/>
      <c r="E202" s="343"/>
      <c r="F202" s="343"/>
      <c r="G202" s="343"/>
      <c r="H202" s="343"/>
      <c r="I202" s="343"/>
      <c r="J202" s="699" t="s">
        <v>3</v>
      </c>
      <c r="K202" s="348" t="s">
        <v>22</v>
      </c>
      <c r="L202" s="242"/>
      <c r="M202" s="242"/>
      <c r="N202" s="240"/>
      <c r="O202" s="243"/>
      <c r="P202" s="290"/>
      <c r="Q202" s="291"/>
      <c r="R202" s="204"/>
      <c r="S202" s="899"/>
      <c r="T202" s="346"/>
      <c r="U202" s="346"/>
      <c r="V202" s="346"/>
      <c r="W202" s="346"/>
      <c r="X202" s="346"/>
      <c r="Y202" s="346"/>
      <c r="Z202" s="346"/>
      <c r="AA202" s="699" t="s">
        <v>3</v>
      </c>
      <c r="AB202" s="348" t="s">
        <v>22</v>
      </c>
      <c r="AC202" s="242"/>
      <c r="AD202" s="242"/>
      <c r="AE202" s="240"/>
      <c r="AF202" s="243"/>
      <c r="AG202" s="290"/>
      <c r="AH202" s="291"/>
      <c r="AI202" s="293"/>
      <c r="AJ202" s="893"/>
      <c r="AK202" s="701" t="s">
        <v>3</v>
      </c>
      <c r="AL202" s="348" t="s">
        <v>22</v>
      </c>
      <c r="AM202" s="242"/>
      <c r="AN202" s="242"/>
      <c r="AO202" s="240"/>
      <c r="AP202" s="243"/>
      <c r="AQ202" s="290"/>
      <c r="AR202" s="291"/>
      <c r="AS202" s="293"/>
      <c r="AT202" s="868"/>
      <c r="AU202" s="868"/>
      <c r="AV202" s="868"/>
      <c r="AW202" s="773"/>
      <c r="AX202" s="772"/>
    </row>
    <row r="203" spans="1:50" ht="19.5" customHeight="1" x14ac:dyDescent="0.3">
      <c r="A203" s="1072"/>
      <c r="B203" s="1056"/>
      <c r="C203" s="343"/>
      <c r="D203" s="343"/>
      <c r="E203" s="343"/>
      <c r="F203" s="343"/>
      <c r="G203" s="343"/>
      <c r="H203" s="343"/>
      <c r="I203" s="343"/>
      <c r="J203" s="359" t="s">
        <v>88</v>
      </c>
      <c r="K203" s="557"/>
      <c r="L203" s="241"/>
      <c r="M203" s="242"/>
      <c r="N203" s="240"/>
      <c r="O203" s="243"/>
      <c r="P203" s="243"/>
      <c r="Q203" s="244" t="str">
        <f>IF(ISNUMBER(Q204),"","必要項目が正しく選択されていません")</f>
        <v/>
      </c>
      <c r="R203" s="489"/>
      <c r="S203" s="899"/>
      <c r="T203" s="346"/>
      <c r="U203" s="346"/>
      <c r="V203" s="346"/>
      <c r="W203" s="346"/>
      <c r="X203" s="346"/>
      <c r="Y203" s="346"/>
      <c r="Z203" s="346"/>
      <c r="AA203" s="359" t="s">
        <v>224</v>
      </c>
      <c r="AB203" s="557"/>
      <c r="AC203" s="241"/>
      <c r="AD203" s="242"/>
      <c r="AE203" s="240"/>
      <c r="AF203" s="243"/>
      <c r="AG203" s="243"/>
      <c r="AH203" s="244" t="str">
        <f>IF(ISNUMBER(AH204),"","必要項目が正しく選択されていません")</f>
        <v/>
      </c>
      <c r="AI203" s="490"/>
      <c r="AJ203" s="893"/>
      <c r="AK203" s="360" t="s">
        <v>88</v>
      </c>
      <c r="AL203" s="557"/>
      <c r="AM203" s="241"/>
      <c r="AN203" s="242"/>
      <c r="AO203" s="240"/>
      <c r="AP203" s="243"/>
      <c r="AQ203" s="243"/>
      <c r="AR203" s="244" t="str">
        <f>IF(ISNUMBER(AR204),"","必要項目が正しく選択されていません")</f>
        <v/>
      </c>
      <c r="AS203" s="490"/>
      <c r="AT203" s="868"/>
      <c r="AU203" s="868"/>
      <c r="AV203" s="868"/>
      <c r="AW203" s="773"/>
      <c r="AX203" s="772"/>
    </row>
    <row r="204" spans="1:50" ht="38.450000000000003" customHeight="1" x14ac:dyDescent="0.25">
      <c r="A204" s="1072"/>
      <c r="B204" s="1056"/>
      <c r="C204" s="197"/>
      <c r="D204" s="197"/>
      <c r="E204" s="197"/>
      <c r="F204" s="197"/>
      <c r="G204" s="197"/>
      <c r="H204" s="197"/>
      <c r="I204" s="197"/>
      <c r="J204" s="289"/>
      <c r="K204" s="790"/>
      <c r="L204" s="790"/>
      <c r="M204" s="790"/>
      <c r="N204" s="790"/>
      <c r="O204" s="790"/>
      <c r="P204" s="243"/>
      <c r="Q204" s="247">
        <f>IF(J188="☑",1,IF(AND(R191=11,OR(R197=99,R200=99)),"Error",IF(AND(R191=11,R192=11,R197=1,R200=1),3,IF(AND(R191=11,R192=11,R197=1,R200=2),2,IF(AND(R191=11,R192=11,R197=2,R200=1),2,IF(AND(R191=11,R192=11,R197=2,R200=2),2,IF(AND(R191=11,R192=0,R197=1,R200=1),2,IF(AND(R191=11,R192=0,R197=1,R200=2),2,IF(AND(R191=11,R192=0,R197=2,R200=1),2,IF(AND(R191=11,R192=0,R197=2,R200=2),2,1))))))))))</f>
        <v>3</v>
      </c>
      <c r="R204" s="510"/>
      <c r="S204" s="899"/>
      <c r="T204" s="202"/>
      <c r="U204" s="202"/>
      <c r="V204" s="202"/>
      <c r="W204" s="202"/>
      <c r="X204" s="202"/>
      <c r="Y204" s="202"/>
      <c r="Z204" s="202"/>
      <c r="AA204" s="289"/>
      <c r="AB204" s="790"/>
      <c r="AC204" s="790"/>
      <c r="AD204" s="790"/>
      <c r="AE204" s="790"/>
      <c r="AF204" s="790"/>
      <c r="AG204" s="243"/>
      <c r="AH204" s="544">
        <f>IF(AA187="☑",Q204,IF(AA188="☑",1,IF(AND(AI191=11,OR(AI197=99,AI200=99)),"error",IF(AND(AI191=11,AI192=11,AI197=1,AI200=1),3,IF(AND(AI191=11,AI192=11,AI197=1,AI200=2),2,IF(AND(AI191=11,AI192=11,AI197=2,AI200=1),2,IF(AND(AI191=11,AI192=11,AI197=2,AI200=2),2,IF(AND(AI191=11,AI192=0,AI197=1,AI200=1),2,IF(AND(AI191=11,AI192=0,AI197=1,AI200=2),2,IF(AND(AI191=11,AI192=0,AI197=2,AI200=1),2,IF(AND(AI191=11,AI192=0,AI197=2,AI200=2),2,1)))))))))))</f>
        <v>3</v>
      </c>
      <c r="AI204" s="491"/>
      <c r="AJ204" s="893"/>
      <c r="AK204" s="294"/>
      <c r="AL204" s="790"/>
      <c r="AM204" s="790"/>
      <c r="AN204" s="790"/>
      <c r="AO204" s="790"/>
      <c r="AP204" s="790"/>
      <c r="AQ204" s="243"/>
      <c r="AR204" s="247">
        <f>IF(AK187="☑",Q204,IF(AN187="☑",AH204,IF(AK188="☑",1,IF(AND(AS191=11,OR(AS197=99,AS200=99)),"error",IF(AND(AS191=11,AS192=11,AS197=1,AS200=1),3,IF(AND(AS191=11,AS192=11,AS197=1,AS200=2),2,IF(AND(AS191=11,AS192=11,AS197=2,AS200=1),2,IF(AND(AS191=11,AS192=11,AS197=2,AS200=2),2,IF(AND(AS191=11,AS192=0,AS197=1,AS200=1),2,IF(AND(AS191=11,AS192=0,AS197=1,AS200=2),2,IF(AND(AS191=11,AS192=0,AS197=2,AS200=1),2,IF(AND(AS191=11,AS192=0,AS197=2,AS200=2),2,1))))))))))))</f>
        <v>3</v>
      </c>
      <c r="AS204" s="491"/>
      <c r="AT204" s="868"/>
      <c r="AU204" s="868"/>
      <c r="AV204" s="868"/>
      <c r="AW204" s="773"/>
      <c r="AX204" s="772"/>
    </row>
    <row r="205" spans="1:50" ht="16.5" customHeight="1" thickBot="1" x14ac:dyDescent="0.2">
      <c r="A205" s="1073"/>
      <c r="B205" s="1057"/>
      <c r="C205" s="457"/>
      <c r="D205" s="457"/>
      <c r="E205" s="457"/>
      <c r="F205" s="457"/>
      <c r="G205" s="457"/>
      <c r="H205" s="457"/>
      <c r="I205" s="457"/>
      <c r="J205" s="558"/>
      <c r="K205" s="559"/>
      <c r="L205" s="560"/>
      <c r="M205" s="369"/>
      <c r="N205" s="369"/>
      <c r="O205" s="369"/>
      <c r="P205" s="369"/>
      <c r="Q205" s="370" t="s">
        <v>1</v>
      </c>
      <c r="R205" s="463"/>
      <c r="S205" s="900"/>
      <c r="T205" s="465"/>
      <c r="U205" s="465"/>
      <c r="V205" s="465"/>
      <c r="W205" s="465"/>
      <c r="X205" s="465"/>
      <c r="Y205" s="465"/>
      <c r="Z205" s="465"/>
      <c r="AA205" s="558"/>
      <c r="AB205" s="559"/>
      <c r="AC205" s="560"/>
      <c r="AD205" s="369"/>
      <c r="AE205" s="369"/>
      <c r="AF205" s="369"/>
      <c r="AG205" s="369"/>
      <c r="AH205" s="561" t="s">
        <v>1</v>
      </c>
      <c r="AI205" s="372"/>
      <c r="AJ205" s="894"/>
      <c r="AK205" s="562"/>
      <c r="AL205" s="559"/>
      <c r="AM205" s="560"/>
      <c r="AN205" s="369"/>
      <c r="AO205" s="369"/>
      <c r="AP205" s="369"/>
      <c r="AQ205" s="369"/>
      <c r="AR205" s="370" t="s">
        <v>1</v>
      </c>
      <c r="AS205" s="372"/>
      <c r="AT205" s="1076"/>
      <c r="AU205" s="1076"/>
      <c r="AV205" s="1076"/>
      <c r="AW205" s="563"/>
      <c r="AX205" s="564"/>
    </row>
    <row r="206" spans="1:50" ht="29.25" customHeight="1" x14ac:dyDescent="0.15">
      <c r="A206" s="565"/>
      <c r="B206" s="1063" t="s">
        <v>72</v>
      </c>
      <c r="C206" s="1062" t="s">
        <v>32</v>
      </c>
      <c r="D206" s="942"/>
      <c r="E206" s="942"/>
      <c r="F206" s="942"/>
      <c r="G206" s="942"/>
      <c r="H206" s="942"/>
      <c r="I206" s="943"/>
      <c r="J206" s="411"/>
      <c r="K206" s="411"/>
      <c r="L206" s="496"/>
      <c r="M206" s="496"/>
      <c r="N206" s="496"/>
      <c r="O206" s="496"/>
      <c r="P206" s="496"/>
      <c r="Q206" s="566"/>
      <c r="R206" s="567"/>
      <c r="S206" s="914" t="s">
        <v>72</v>
      </c>
      <c r="T206" s="976" t="s">
        <v>32</v>
      </c>
      <c r="U206" s="885"/>
      <c r="V206" s="885"/>
      <c r="W206" s="885"/>
      <c r="X206" s="885"/>
      <c r="Y206" s="885"/>
      <c r="Z206" s="886"/>
      <c r="AA206" s="714" t="s">
        <v>2</v>
      </c>
      <c r="AB206" s="498" t="s">
        <v>184</v>
      </c>
      <c r="AC206" s="499"/>
      <c r="AD206" s="499"/>
      <c r="AE206" s="499"/>
      <c r="AF206" s="499"/>
      <c r="AG206" s="499"/>
      <c r="AH206" s="500"/>
      <c r="AI206" s="388"/>
      <c r="AJ206" s="859" t="s">
        <v>291</v>
      </c>
      <c r="AK206" s="714" t="s">
        <v>3</v>
      </c>
      <c r="AL206" s="498" t="s">
        <v>184</v>
      </c>
      <c r="AM206" s="202"/>
      <c r="AN206" s="727" t="s">
        <v>2</v>
      </c>
      <c r="AO206" s="568" t="s">
        <v>210</v>
      </c>
      <c r="AP206" s="499"/>
      <c r="AQ206" s="499"/>
      <c r="AR206" s="500"/>
      <c r="AS206" s="388"/>
      <c r="AT206" s="569"/>
      <c r="AU206" s="570"/>
      <c r="AV206" s="571"/>
      <c r="AW206" s="572"/>
      <c r="AX206" s="573"/>
    </row>
    <row r="207" spans="1:50" ht="29.25" customHeight="1" x14ac:dyDescent="0.4">
      <c r="A207" s="1064" t="s">
        <v>6</v>
      </c>
      <c r="B207" s="937"/>
      <c r="C207" s="942"/>
      <c r="D207" s="942"/>
      <c r="E207" s="942"/>
      <c r="F207" s="942"/>
      <c r="G207" s="942"/>
      <c r="H207" s="942"/>
      <c r="I207" s="943"/>
      <c r="J207" s="705" t="s">
        <v>3</v>
      </c>
      <c r="K207" s="552" t="str">
        <f>IF(K13="銀の認定【新規】","取組無し、または添付資料無し（初回のみ　※添付資料ない場合は採点対象外）","取組無し")</f>
        <v>取組無し</v>
      </c>
      <c r="L207" s="553"/>
      <c r="M207" s="575"/>
      <c r="N207" s="554"/>
      <c r="O207" s="554"/>
      <c r="P207" s="554"/>
      <c r="Q207" s="555"/>
      <c r="R207" s="204"/>
      <c r="S207" s="857"/>
      <c r="T207" s="885"/>
      <c r="U207" s="885"/>
      <c r="V207" s="885"/>
      <c r="W207" s="885"/>
      <c r="X207" s="885"/>
      <c r="Y207" s="885"/>
      <c r="Z207" s="886"/>
      <c r="AA207" s="705" t="s">
        <v>3</v>
      </c>
      <c r="AB207" s="552" t="str">
        <f>IF(K13="銀の認定【新規】","取組無し、または添付資料無し（初回のみ　※添付資料ない場合は採点対象外）","取組無し")</f>
        <v>取組無し</v>
      </c>
      <c r="AC207" s="553"/>
      <c r="AD207" s="575"/>
      <c r="AE207" s="554"/>
      <c r="AF207" s="554"/>
      <c r="AG207" s="554"/>
      <c r="AH207" s="555"/>
      <c r="AI207" s="293"/>
      <c r="AJ207" s="860"/>
      <c r="AK207" s="725" t="s">
        <v>3</v>
      </c>
      <c r="AL207" s="552" t="str">
        <f>IF(K13="銀の認定【新規】","取組無し、または添付資料無し（初回のみ　※添付資料ない場合は採点対象外）","取組無し")</f>
        <v>取組無し</v>
      </c>
      <c r="AM207" s="553"/>
      <c r="AN207" s="575"/>
      <c r="AO207" s="554"/>
      <c r="AP207" s="554"/>
      <c r="AQ207" s="554"/>
      <c r="AR207" s="555"/>
      <c r="AS207" s="293"/>
      <c r="AT207" s="868">
        <f>Q224</f>
        <v>3</v>
      </c>
      <c r="AU207" s="868">
        <f>AH224</f>
        <v>3</v>
      </c>
      <c r="AV207" s="868">
        <f>AR224</f>
        <v>3</v>
      </c>
      <c r="AW207" s="785" t="s">
        <v>411</v>
      </c>
      <c r="AX207" s="786"/>
    </row>
    <row r="208" spans="1:50" ht="19.5" customHeight="1" x14ac:dyDescent="0.4">
      <c r="A208" s="1064"/>
      <c r="B208" s="937"/>
      <c r="C208" s="942"/>
      <c r="D208" s="942"/>
      <c r="E208" s="942"/>
      <c r="F208" s="942"/>
      <c r="G208" s="942"/>
      <c r="H208" s="942"/>
      <c r="I208" s="943"/>
      <c r="J208" s="804" t="s">
        <v>86</v>
      </c>
      <c r="K208" s="804"/>
      <c r="L208" s="804"/>
      <c r="N208" s="290"/>
      <c r="O208" s="290"/>
      <c r="P208" s="290"/>
      <c r="Q208" s="291"/>
      <c r="R208" s="204"/>
      <c r="S208" s="857"/>
      <c r="T208" s="885"/>
      <c r="U208" s="885"/>
      <c r="V208" s="885"/>
      <c r="W208" s="885"/>
      <c r="X208" s="885"/>
      <c r="Y208" s="885"/>
      <c r="Z208" s="886"/>
      <c r="AA208" s="804" t="s">
        <v>86</v>
      </c>
      <c r="AB208" s="804"/>
      <c r="AC208" s="804"/>
      <c r="AD208" s="68"/>
      <c r="AE208" s="290"/>
      <c r="AF208" s="290"/>
      <c r="AG208" s="290"/>
      <c r="AH208" s="291"/>
      <c r="AI208" s="293"/>
      <c r="AJ208" s="860"/>
      <c r="AK208" s="804" t="s">
        <v>86</v>
      </c>
      <c r="AL208" s="804"/>
      <c r="AM208" s="804"/>
      <c r="AN208" s="68"/>
      <c r="AO208" s="290"/>
      <c r="AP208" s="290"/>
      <c r="AQ208" s="290"/>
      <c r="AR208" s="291"/>
      <c r="AS208" s="293"/>
      <c r="AT208" s="868"/>
      <c r="AU208" s="868"/>
      <c r="AV208" s="868"/>
      <c r="AW208" s="778"/>
      <c r="AX208" s="779"/>
    </row>
    <row r="209" spans="1:50" ht="19.5" customHeight="1" x14ac:dyDescent="0.4">
      <c r="A209" s="1064"/>
      <c r="B209" s="937"/>
      <c r="C209" s="942"/>
      <c r="D209" s="942"/>
      <c r="E209" s="942"/>
      <c r="F209" s="942"/>
      <c r="G209" s="942"/>
      <c r="H209" s="942"/>
      <c r="I209" s="943"/>
      <c r="J209" s="701" t="s">
        <v>2</v>
      </c>
      <c r="K209" s="217" t="s">
        <v>109</v>
      </c>
      <c r="L209" s="217"/>
      <c r="N209" s="290"/>
      <c r="O209" s="290"/>
      <c r="P209" s="290"/>
      <c r="Q209" s="291"/>
      <c r="R209" s="204"/>
      <c r="S209" s="857"/>
      <c r="T209" s="885"/>
      <c r="U209" s="885"/>
      <c r="V209" s="885"/>
      <c r="W209" s="885"/>
      <c r="X209" s="885"/>
      <c r="Y209" s="885"/>
      <c r="Z209" s="886"/>
      <c r="AA209" s="701" t="s">
        <v>3</v>
      </c>
      <c r="AB209" s="217" t="s">
        <v>109</v>
      </c>
      <c r="AC209" s="217"/>
      <c r="AD209" s="68"/>
      <c r="AE209" s="290"/>
      <c r="AF209" s="290"/>
      <c r="AG209" s="290"/>
      <c r="AH209" s="291"/>
      <c r="AI209" s="293"/>
      <c r="AJ209" s="860"/>
      <c r="AK209" s="701" t="s">
        <v>3</v>
      </c>
      <c r="AL209" s="217" t="s">
        <v>109</v>
      </c>
      <c r="AM209" s="217"/>
      <c r="AN209" s="68"/>
      <c r="AO209" s="290"/>
      <c r="AP209" s="290"/>
      <c r="AQ209" s="290"/>
      <c r="AR209" s="291"/>
      <c r="AS209" s="293"/>
      <c r="AT209" s="868"/>
      <c r="AU209" s="868"/>
      <c r="AV209" s="868"/>
      <c r="AW209" s="780"/>
      <c r="AX209" s="781"/>
    </row>
    <row r="210" spans="1:50" ht="19.5" customHeight="1" x14ac:dyDescent="0.15">
      <c r="A210" s="1064"/>
      <c r="B210" s="937"/>
      <c r="C210" s="942"/>
      <c r="D210" s="942"/>
      <c r="E210" s="942"/>
      <c r="F210" s="942"/>
      <c r="G210" s="942"/>
      <c r="H210" s="942"/>
      <c r="I210" s="943"/>
      <c r="J210" s="294"/>
      <c r="K210" s="576" t="s">
        <v>111</v>
      </c>
      <c r="L210" s="217"/>
      <c r="N210" s="290"/>
      <c r="O210" s="290"/>
      <c r="P210" s="290"/>
      <c r="Q210" s="291"/>
      <c r="R210" s="300">
        <f>IF(J209="☑",11,0)</f>
        <v>11</v>
      </c>
      <c r="S210" s="857"/>
      <c r="T210" s="885"/>
      <c r="U210" s="885"/>
      <c r="V210" s="885"/>
      <c r="W210" s="885"/>
      <c r="X210" s="885"/>
      <c r="Y210" s="885"/>
      <c r="Z210" s="886"/>
      <c r="AA210" s="294"/>
      <c r="AB210" s="576" t="s">
        <v>111</v>
      </c>
      <c r="AC210" s="217"/>
      <c r="AD210" s="68"/>
      <c r="AE210" s="290"/>
      <c r="AF210" s="290"/>
      <c r="AG210" s="290"/>
      <c r="AH210" s="291"/>
      <c r="AI210" s="300">
        <f>IF(AA209="☑",11,0)</f>
        <v>0</v>
      </c>
      <c r="AJ210" s="860"/>
      <c r="AK210" s="294"/>
      <c r="AL210" s="576" t="s">
        <v>111</v>
      </c>
      <c r="AM210" s="217"/>
      <c r="AN210" s="68"/>
      <c r="AO210" s="290"/>
      <c r="AP210" s="290"/>
      <c r="AQ210" s="290"/>
      <c r="AR210" s="291"/>
      <c r="AS210" s="300">
        <f>IF(AK209="☑",11,0)</f>
        <v>0</v>
      </c>
      <c r="AT210" s="868"/>
      <c r="AU210" s="868"/>
      <c r="AV210" s="868"/>
      <c r="AW210" s="780"/>
      <c r="AX210" s="781"/>
    </row>
    <row r="211" spans="1:50" ht="19.5" customHeight="1" x14ac:dyDescent="0.4">
      <c r="A211" s="1064"/>
      <c r="B211" s="937"/>
      <c r="C211" s="942"/>
      <c r="D211" s="942"/>
      <c r="E211" s="942"/>
      <c r="F211" s="942"/>
      <c r="G211" s="942"/>
      <c r="H211" s="942"/>
      <c r="I211" s="943"/>
      <c r="J211" s="294"/>
      <c r="K211" s="701" t="s">
        <v>3</v>
      </c>
      <c r="L211" s="330" t="s">
        <v>95</v>
      </c>
      <c r="M211" s="290"/>
      <c r="N211" s="290"/>
      <c r="O211" s="290"/>
      <c r="P211" s="290"/>
      <c r="Q211" s="291"/>
      <c r="R211" s="577"/>
      <c r="S211" s="857"/>
      <c r="T211" s="885"/>
      <c r="U211" s="885"/>
      <c r="V211" s="885"/>
      <c r="W211" s="885"/>
      <c r="X211" s="885"/>
      <c r="Y211" s="885"/>
      <c r="Z211" s="886"/>
      <c r="AA211" s="294"/>
      <c r="AB211" s="701" t="s">
        <v>3</v>
      </c>
      <c r="AC211" s="330" t="s">
        <v>95</v>
      </c>
      <c r="AD211" s="290"/>
      <c r="AE211" s="290"/>
      <c r="AF211" s="290"/>
      <c r="AG211" s="290"/>
      <c r="AH211" s="291"/>
      <c r="AI211" s="577"/>
      <c r="AJ211" s="860"/>
      <c r="AK211" s="294"/>
      <c r="AL211" s="701" t="s">
        <v>3</v>
      </c>
      <c r="AM211" s="330" t="s">
        <v>95</v>
      </c>
      <c r="AN211" s="290"/>
      <c r="AO211" s="290"/>
      <c r="AP211" s="290"/>
      <c r="AQ211" s="290"/>
      <c r="AR211" s="291"/>
      <c r="AS211" s="577"/>
      <c r="AT211" s="868"/>
      <c r="AU211" s="868"/>
      <c r="AV211" s="868"/>
      <c r="AW211" s="780"/>
      <c r="AX211" s="781"/>
    </row>
    <row r="212" spans="1:50" ht="19.5" customHeight="1" x14ac:dyDescent="0.4">
      <c r="A212" s="1064"/>
      <c r="B212" s="937"/>
      <c r="C212" s="343"/>
      <c r="D212" s="343"/>
      <c r="E212" s="343"/>
      <c r="F212" s="343"/>
      <c r="G212" s="343"/>
      <c r="H212" s="343"/>
      <c r="I212" s="398"/>
      <c r="J212" s="294"/>
      <c r="K212" s="701" t="s">
        <v>3</v>
      </c>
      <c r="L212" s="330" t="s">
        <v>96</v>
      </c>
      <c r="N212" s="290"/>
      <c r="O212" s="290"/>
      <c r="P212" s="290"/>
      <c r="Q212" s="291"/>
      <c r="R212" s="577"/>
      <c r="S212" s="857"/>
      <c r="T212" s="346"/>
      <c r="U212" s="346"/>
      <c r="V212" s="346"/>
      <c r="W212" s="346"/>
      <c r="X212" s="346"/>
      <c r="Y212" s="346"/>
      <c r="Z212" s="399"/>
      <c r="AA212" s="294"/>
      <c r="AB212" s="701" t="s">
        <v>3</v>
      </c>
      <c r="AC212" s="330" t="s">
        <v>96</v>
      </c>
      <c r="AD212" s="68"/>
      <c r="AE212" s="290"/>
      <c r="AF212" s="290"/>
      <c r="AG212" s="290"/>
      <c r="AH212" s="291"/>
      <c r="AI212" s="577"/>
      <c r="AJ212" s="860"/>
      <c r="AK212" s="294"/>
      <c r="AL212" s="701" t="s">
        <v>3</v>
      </c>
      <c r="AM212" s="330" t="s">
        <v>96</v>
      </c>
      <c r="AN212" s="68"/>
      <c r="AO212" s="290"/>
      <c r="AP212" s="290"/>
      <c r="AQ212" s="290"/>
      <c r="AR212" s="291"/>
      <c r="AS212" s="577"/>
      <c r="AT212" s="868"/>
      <c r="AU212" s="868"/>
      <c r="AV212" s="868"/>
      <c r="AW212" s="780"/>
      <c r="AX212" s="781"/>
    </row>
    <row r="213" spans="1:50" ht="19.5" customHeight="1" x14ac:dyDescent="0.4">
      <c r="A213" s="1064"/>
      <c r="B213" s="937"/>
      <c r="C213" s="343"/>
      <c r="D213" s="887" t="s">
        <v>179</v>
      </c>
      <c r="E213" s="888"/>
      <c r="F213" s="888"/>
      <c r="G213" s="888"/>
      <c r="H213" s="889"/>
      <c r="I213" s="398"/>
      <c r="J213" s="294"/>
      <c r="K213" s="701" t="s">
        <v>3</v>
      </c>
      <c r="L213" s="330" t="s">
        <v>7</v>
      </c>
      <c r="N213" s="290"/>
      <c r="O213" s="290"/>
      <c r="P213" s="290"/>
      <c r="Q213" s="291"/>
      <c r="R213" s="577"/>
      <c r="S213" s="857"/>
      <c r="T213" s="346"/>
      <c r="U213" s="887" t="s">
        <v>179</v>
      </c>
      <c r="V213" s="888"/>
      <c r="W213" s="888"/>
      <c r="X213" s="888"/>
      <c r="Y213" s="889"/>
      <c r="Z213" s="399"/>
      <c r="AA213" s="294"/>
      <c r="AB213" s="701" t="s">
        <v>3</v>
      </c>
      <c r="AC213" s="330" t="s">
        <v>7</v>
      </c>
      <c r="AD213" s="68"/>
      <c r="AE213" s="290"/>
      <c r="AF213" s="290"/>
      <c r="AG213" s="290"/>
      <c r="AH213" s="291"/>
      <c r="AI213" s="577"/>
      <c r="AJ213" s="860"/>
      <c r="AK213" s="294"/>
      <c r="AL213" s="701" t="s">
        <v>3</v>
      </c>
      <c r="AM213" s="726" t="s">
        <v>7</v>
      </c>
      <c r="AN213" s="68"/>
      <c r="AO213" s="290"/>
      <c r="AP213" s="290"/>
      <c r="AQ213" s="290"/>
      <c r="AR213" s="291"/>
      <c r="AS213" s="577"/>
      <c r="AT213" s="868"/>
      <c r="AU213" s="868"/>
      <c r="AV213" s="868"/>
      <c r="AW213" s="579"/>
      <c r="AX213" s="580"/>
    </row>
    <row r="214" spans="1:50" ht="19.5" customHeight="1" x14ac:dyDescent="0.4">
      <c r="A214" s="1064"/>
      <c r="B214" s="937"/>
      <c r="C214" s="343"/>
      <c r="D214" s="890"/>
      <c r="E214" s="891"/>
      <c r="F214" s="891"/>
      <c r="G214" s="891"/>
      <c r="H214" s="892"/>
      <c r="I214" s="398"/>
      <c r="J214" s="294"/>
      <c r="K214" s="701" t="s">
        <v>3</v>
      </c>
      <c r="L214" s="330" t="s">
        <v>97</v>
      </c>
      <c r="M214" s="66"/>
      <c r="N214" s="290"/>
      <c r="O214" s="290"/>
      <c r="P214" s="290"/>
      <c r="Q214" s="291"/>
      <c r="R214" s="204"/>
      <c r="S214" s="857"/>
      <c r="T214" s="346"/>
      <c r="U214" s="890"/>
      <c r="V214" s="891"/>
      <c r="W214" s="891"/>
      <c r="X214" s="891"/>
      <c r="Y214" s="892"/>
      <c r="Z214" s="399"/>
      <c r="AA214" s="294"/>
      <c r="AB214" s="701" t="s">
        <v>3</v>
      </c>
      <c r="AC214" s="330" t="s">
        <v>97</v>
      </c>
      <c r="AD214" s="66"/>
      <c r="AE214" s="290"/>
      <c r="AF214" s="290"/>
      <c r="AG214" s="290"/>
      <c r="AH214" s="291"/>
      <c r="AI214" s="204"/>
      <c r="AJ214" s="860"/>
      <c r="AK214" s="294"/>
      <c r="AL214" s="701" t="s">
        <v>3</v>
      </c>
      <c r="AM214" s="330" t="s">
        <v>97</v>
      </c>
      <c r="AN214" s="66"/>
      <c r="AO214" s="290"/>
      <c r="AP214" s="290"/>
      <c r="AQ214" s="290"/>
      <c r="AR214" s="291"/>
      <c r="AS214" s="204"/>
      <c r="AT214" s="868"/>
      <c r="AU214" s="868"/>
      <c r="AV214" s="868"/>
      <c r="AW214" s="771"/>
      <c r="AX214" s="772"/>
    </row>
    <row r="215" spans="1:50" ht="19.5" customHeight="1" x14ac:dyDescent="0.4">
      <c r="A215" s="1064"/>
      <c r="B215" s="937"/>
      <c r="C215" s="411"/>
      <c r="D215" s="848" t="s">
        <v>174</v>
      </c>
      <c r="E215" s="872"/>
      <c r="F215" s="872"/>
      <c r="G215" s="872"/>
      <c r="H215" s="873"/>
      <c r="I215" s="398"/>
      <c r="J215" s="294"/>
      <c r="K215" s="701" t="s">
        <v>3</v>
      </c>
      <c r="L215" s="317" t="s">
        <v>107</v>
      </c>
      <c r="M215" s="482"/>
      <c r="N215" s="854"/>
      <c r="O215" s="855"/>
      <c r="P215" s="408"/>
      <c r="Q215" s="291"/>
      <c r="R215" s="292"/>
      <c r="S215" s="857"/>
      <c r="T215" s="412"/>
      <c r="U215" s="848" t="s">
        <v>174</v>
      </c>
      <c r="V215" s="872"/>
      <c r="W215" s="872"/>
      <c r="X215" s="872"/>
      <c r="Y215" s="873"/>
      <c r="Z215" s="399"/>
      <c r="AA215" s="294"/>
      <c r="AB215" s="701" t="s">
        <v>3</v>
      </c>
      <c r="AC215" s="317" t="s">
        <v>107</v>
      </c>
      <c r="AD215" s="482"/>
      <c r="AE215" s="854"/>
      <c r="AF215" s="855"/>
      <c r="AG215" s="408"/>
      <c r="AH215" s="291"/>
      <c r="AI215" s="292"/>
      <c r="AJ215" s="860"/>
      <c r="AK215" s="294"/>
      <c r="AL215" s="701" t="s">
        <v>3</v>
      </c>
      <c r="AM215" s="317" t="s">
        <v>107</v>
      </c>
      <c r="AN215" s="482"/>
      <c r="AO215" s="854"/>
      <c r="AP215" s="855"/>
      <c r="AQ215" s="408"/>
      <c r="AR215" s="291"/>
      <c r="AS215" s="292"/>
      <c r="AT215" s="868"/>
      <c r="AU215" s="868"/>
      <c r="AV215" s="868"/>
      <c r="AW215" s="773"/>
      <c r="AX215" s="772"/>
    </row>
    <row r="216" spans="1:50" ht="19.5" customHeight="1" x14ac:dyDescent="0.4">
      <c r="A216" s="1064"/>
      <c r="B216" s="937"/>
      <c r="C216" s="352"/>
      <c r="D216" s="874"/>
      <c r="E216" s="875"/>
      <c r="F216" s="875"/>
      <c r="G216" s="875"/>
      <c r="H216" s="876"/>
      <c r="I216" s="581"/>
      <c r="J216" s="240" t="s">
        <v>92</v>
      </c>
      <c r="K216" s="240"/>
      <c r="L216" s="318"/>
      <c r="M216" s="318"/>
      <c r="N216" s="240"/>
      <c r="O216" s="290"/>
      <c r="P216" s="435"/>
      <c r="Q216" s="291"/>
      <c r="R216" s="410"/>
      <c r="S216" s="857"/>
      <c r="T216" s="355"/>
      <c r="U216" s="874"/>
      <c r="V216" s="875"/>
      <c r="W216" s="875"/>
      <c r="X216" s="875"/>
      <c r="Y216" s="876"/>
      <c r="Z216" s="582"/>
      <c r="AA216" s="240" t="s">
        <v>92</v>
      </c>
      <c r="AB216" s="240"/>
      <c r="AC216" s="318"/>
      <c r="AD216" s="318"/>
      <c r="AE216" s="240"/>
      <c r="AF216" s="290"/>
      <c r="AG216" s="435"/>
      <c r="AH216" s="291"/>
      <c r="AI216" s="410"/>
      <c r="AJ216" s="860"/>
      <c r="AK216" s="240" t="s">
        <v>92</v>
      </c>
      <c r="AL216" s="240"/>
      <c r="AM216" s="318"/>
      <c r="AN216" s="318"/>
      <c r="AO216" s="240"/>
      <c r="AP216" s="290"/>
      <c r="AQ216" s="435"/>
      <c r="AR216" s="291"/>
      <c r="AS216" s="410"/>
      <c r="AT216" s="868"/>
      <c r="AU216" s="868"/>
      <c r="AV216" s="868"/>
      <c r="AW216" s="773"/>
      <c r="AX216" s="772"/>
    </row>
    <row r="217" spans="1:50" ht="19.5" customHeight="1" x14ac:dyDescent="0.4">
      <c r="A217" s="1064"/>
      <c r="B217" s="937"/>
      <c r="C217" s="356"/>
      <c r="D217" s="848" t="s">
        <v>175</v>
      </c>
      <c r="E217" s="877"/>
      <c r="F217" s="877"/>
      <c r="G217" s="877"/>
      <c r="H217" s="878"/>
      <c r="I217" s="343"/>
      <c r="J217" s="699" t="s">
        <v>2</v>
      </c>
      <c r="K217" s="330" t="s">
        <v>80</v>
      </c>
      <c r="L217" s="331"/>
      <c r="M217" s="331"/>
      <c r="N217" s="290"/>
      <c r="O217" s="290"/>
      <c r="P217" s="66"/>
      <c r="Q217" s="291"/>
      <c r="R217" s="333">
        <f>IF(R210=0,99,IF(AND(J217="☑",J218="☑"),99,IF(AND(J217="□",J218="□"),99,IF(J217="☑",1,2))))</f>
        <v>1</v>
      </c>
      <c r="S217" s="857"/>
      <c r="T217" s="358"/>
      <c r="U217" s="848" t="s">
        <v>175</v>
      </c>
      <c r="V217" s="877"/>
      <c r="W217" s="877"/>
      <c r="X217" s="877"/>
      <c r="Y217" s="878"/>
      <c r="Z217" s="346"/>
      <c r="AA217" s="699" t="s">
        <v>3</v>
      </c>
      <c r="AB217" s="330" t="s">
        <v>80</v>
      </c>
      <c r="AC217" s="331"/>
      <c r="AD217" s="331"/>
      <c r="AE217" s="290"/>
      <c r="AF217" s="290"/>
      <c r="AG217" s="66"/>
      <c r="AH217" s="291"/>
      <c r="AI217" s="333">
        <f>IF(AI210=0,99,IF(AND(AA217="☑",AA218="☑"),99,IF(AND(AA217="□",AA218="□"),99,IF(AA217="☑",1,2))))</f>
        <v>99</v>
      </c>
      <c r="AJ217" s="860"/>
      <c r="AK217" s="701" t="s">
        <v>3</v>
      </c>
      <c r="AL217" s="330" t="s">
        <v>80</v>
      </c>
      <c r="AM217" s="331"/>
      <c r="AN217" s="331"/>
      <c r="AO217" s="290"/>
      <c r="AP217" s="290"/>
      <c r="AQ217" s="66"/>
      <c r="AR217" s="291"/>
      <c r="AS217" s="333">
        <f>IF(AS210=0,99,IF(AND(AK217="☑",AK218="☑"),99,IF(AND(AK217="□",AK218="□"),99,IF(AK217="☑",1,2))))</f>
        <v>99</v>
      </c>
      <c r="AT217" s="868"/>
      <c r="AU217" s="868"/>
      <c r="AV217" s="868"/>
      <c r="AW217" s="773"/>
      <c r="AX217" s="772"/>
    </row>
    <row r="218" spans="1:50" ht="19.5" customHeight="1" x14ac:dyDescent="0.4">
      <c r="A218" s="1064"/>
      <c r="B218" s="937"/>
      <c r="C218" s="356"/>
      <c r="D218" s="879"/>
      <c r="E218" s="880"/>
      <c r="F218" s="880"/>
      <c r="G218" s="880"/>
      <c r="H218" s="881"/>
      <c r="I218" s="343"/>
      <c r="J218" s="699" t="s">
        <v>3</v>
      </c>
      <c r="K218" s="317" t="s">
        <v>81</v>
      </c>
      <c r="L218" s="318"/>
      <c r="M218" s="318"/>
      <c r="N218" s="66"/>
      <c r="O218" s="290"/>
      <c r="P218" s="290"/>
      <c r="Q218" s="291"/>
      <c r="R218" s="410"/>
      <c r="S218" s="857"/>
      <c r="T218" s="358"/>
      <c r="U218" s="879"/>
      <c r="V218" s="880"/>
      <c r="W218" s="880"/>
      <c r="X218" s="880"/>
      <c r="Y218" s="881"/>
      <c r="Z218" s="346"/>
      <c r="AA218" s="699" t="s">
        <v>3</v>
      </c>
      <c r="AB218" s="317" t="s">
        <v>81</v>
      </c>
      <c r="AC218" s="318"/>
      <c r="AD218" s="318"/>
      <c r="AE218" s="66"/>
      <c r="AF218" s="290"/>
      <c r="AG218" s="290"/>
      <c r="AH218" s="291"/>
      <c r="AI218" s="410"/>
      <c r="AJ218" s="860"/>
      <c r="AK218" s="701" t="s">
        <v>3</v>
      </c>
      <c r="AL218" s="317" t="s">
        <v>81</v>
      </c>
      <c r="AM218" s="318"/>
      <c r="AN218" s="318"/>
      <c r="AO218" s="66"/>
      <c r="AP218" s="290"/>
      <c r="AQ218" s="290"/>
      <c r="AR218" s="291"/>
      <c r="AS218" s="410"/>
      <c r="AT218" s="868"/>
      <c r="AU218" s="868"/>
      <c r="AV218" s="868"/>
      <c r="AW218" s="773"/>
      <c r="AX218" s="772"/>
    </row>
    <row r="219" spans="1:50" ht="19.5" customHeight="1" x14ac:dyDescent="0.15">
      <c r="A219" s="1064"/>
      <c r="B219" s="937"/>
      <c r="C219" s="197"/>
      <c r="D219" s="197"/>
      <c r="E219" s="197"/>
      <c r="F219" s="197"/>
      <c r="G219" s="197"/>
      <c r="H219" s="197"/>
      <c r="I219" s="197"/>
      <c r="J219" s="239" t="s">
        <v>256</v>
      </c>
      <c r="K219" s="240"/>
      <c r="L219" s="295"/>
      <c r="M219" s="240"/>
      <c r="N219" s="290"/>
      <c r="O219" s="751" t="str">
        <f>IF(O220="","",IFERROR(IF(DATEDIF(O220,$K$14,"M")&lt;6,"レポート記入日から6ヵ月未満になっていませんか？",""),""))</f>
        <v/>
      </c>
      <c r="P219" s="290"/>
      <c r="Q219" s="291"/>
      <c r="R219" s="410"/>
      <c r="S219" s="857"/>
      <c r="T219" s="202"/>
      <c r="U219" s="202"/>
      <c r="V219" s="202"/>
      <c r="W219" s="202"/>
      <c r="X219" s="202"/>
      <c r="Y219" s="202"/>
      <c r="Z219" s="202"/>
      <c r="AA219" s="239" t="s">
        <v>256</v>
      </c>
      <c r="AB219" s="240"/>
      <c r="AC219" s="295"/>
      <c r="AD219" s="240"/>
      <c r="AE219" s="290"/>
      <c r="AF219" s="751" t="str">
        <f>IF(AF220="","",IFERROR(IF(DATEDIF(AF220,$K$14,"M")&lt;6,"レポート記入日から6ヵ月未満になっていませんか？",""),""))</f>
        <v/>
      </c>
      <c r="AG219" s="290"/>
      <c r="AH219" s="291"/>
      <c r="AI219" s="410"/>
      <c r="AJ219" s="860"/>
      <c r="AK219" s="240" t="s">
        <v>256</v>
      </c>
      <c r="AL219" s="240"/>
      <c r="AM219" s="295"/>
      <c r="AN219" s="240"/>
      <c r="AO219" s="290"/>
      <c r="AP219" s="751" t="str">
        <f>IF(AP220="","",IFERROR(IF(DATEDIF(AP220,$K$14,"M")&lt;6,"レポート記入日から6ヵ月未満になっていませんか？",""),""))</f>
        <v/>
      </c>
      <c r="AQ219" s="290"/>
      <c r="AR219" s="291"/>
      <c r="AS219" s="410"/>
      <c r="AT219" s="868"/>
      <c r="AU219" s="868"/>
      <c r="AV219" s="868"/>
      <c r="AW219" s="773"/>
      <c r="AX219" s="772"/>
    </row>
    <row r="220" spans="1:50" ht="18.95" customHeight="1" x14ac:dyDescent="0.4">
      <c r="A220" s="1064"/>
      <c r="B220" s="937"/>
      <c r="C220" s="197"/>
      <c r="D220" s="197"/>
      <c r="E220" s="197"/>
      <c r="F220" s="197"/>
      <c r="G220" s="197"/>
      <c r="H220" s="197"/>
      <c r="I220" s="197"/>
      <c r="J220" s="699" t="s">
        <v>2</v>
      </c>
      <c r="K220" s="348" t="s">
        <v>85</v>
      </c>
      <c r="L220" s="242"/>
      <c r="M220" s="242"/>
      <c r="N220" s="484" t="s">
        <v>87</v>
      </c>
      <c r="O220" s="704"/>
      <c r="P220" s="290"/>
      <c r="Q220" s="291"/>
      <c r="R220" s="333">
        <f>IF(R210=0,99,IF(AND(J220="☑",J221="☑",J222="☑"),99,IF(AND(J220="□",J221="□",J222="□"),99,IF(AND(J220="☑",J221="☑"),99,IF(AND(J220="☑",J222="☑"),99,IF(AND(J221="☑",J222="☑"),99,IF(J220="☑",1,IF(J221="☑",2,3))))))))</f>
        <v>1</v>
      </c>
      <c r="S220" s="857"/>
      <c r="T220" s="202"/>
      <c r="U220" s="202"/>
      <c r="V220" s="202"/>
      <c r="W220" s="202"/>
      <c r="X220" s="202"/>
      <c r="Y220" s="202"/>
      <c r="Z220" s="202"/>
      <c r="AA220" s="699" t="s">
        <v>3</v>
      </c>
      <c r="AB220" s="348" t="s">
        <v>85</v>
      </c>
      <c r="AC220" s="242"/>
      <c r="AD220" s="242"/>
      <c r="AE220" s="484" t="s">
        <v>87</v>
      </c>
      <c r="AF220" s="704"/>
      <c r="AG220" s="290"/>
      <c r="AH220" s="291"/>
      <c r="AI220" s="333">
        <f>IF(AI210=0,99,IF(AND(AA220="☑",AA221="☑",AA222="☑"),99,IF(AND(AA220="□",AA221="□",AA222="□"),99,IF(AND(AA220="☑",AA221="☑"),99,IF(AND(AA220="☑",AA222="☑"),99,IF(AND(AA221="☑",AA222="☑"),99,IF(AA220="☑",1,IF(AA221="☑",2,3))))))))</f>
        <v>99</v>
      </c>
      <c r="AJ220" s="860"/>
      <c r="AK220" s="701" t="s">
        <v>3</v>
      </c>
      <c r="AL220" s="348" t="s">
        <v>85</v>
      </c>
      <c r="AM220" s="242"/>
      <c r="AN220" s="242"/>
      <c r="AO220" s="484" t="s">
        <v>87</v>
      </c>
      <c r="AP220" s="704"/>
      <c r="AQ220" s="290"/>
      <c r="AR220" s="291"/>
      <c r="AS220" s="333">
        <f>IF(AS210=0,99,IF(AND(AK220="☑",AK221="☑",AK222="☑"),99,IF(AND(AK220="□",AK221="□",AK222="□"),99,IF(AND(AK220="☑",AK221="☑"),99,IF(AND(AK220="☑",AK222="☑"),99,IF(AND(AK221="☑",AK222="☑"),99,IF(AK220="☑",1,IF(AK221="☑",2,3))))))))</f>
        <v>99</v>
      </c>
      <c r="AT220" s="868"/>
      <c r="AU220" s="868"/>
      <c r="AV220" s="868"/>
      <c r="AW220" s="773"/>
      <c r="AX220" s="772"/>
    </row>
    <row r="221" spans="1:50" ht="18.95" customHeight="1" x14ac:dyDescent="0.4">
      <c r="A221" s="1064"/>
      <c r="B221" s="937"/>
      <c r="C221" s="197"/>
      <c r="D221" s="197"/>
      <c r="E221" s="197"/>
      <c r="F221" s="197"/>
      <c r="G221" s="197"/>
      <c r="H221" s="197"/>
      <c r="I221" s="197"/>
      <c r="J221" s="699" t="s">
        <v>3</v>
      </c>
      <c r="K221" s="348" t="s">
        <v>83</v>
      </c>
      <c r="L221" s="242"/>
      <c r="M221" s="242"/>
      <c r="N221" s="353" t="s">
        <v>183</v>
      </c>
      <c r="O221" s="240"/>
      <c r="P221" s="290"/>
      <c r="Q221" s="291"/>
      <c r="R221" s="204"/>
      <c r="S221" s="857"/>
      <c r="T221" s="202"/>
      <c r="U221" s="202"/>
      <c r="V221" s="202"/>
      <c r="W221" s="202"/>
      <c r="X221" s="202"/>
      <c r="Y221" s="202"/>
      <c r="Z221" s="202"/>
      <c r="AA221" s="699" t="s">
        <v>3</v>
      </c>
      <c r="AB221" s="348" t="s">
        <v>83</v>
      </c>
      <c r="AC221" s="242"/>
      <c r="AD221" s="242"/>
      <c r="AE221" s="353" t="s">
        <v>183</v>
      </c>
      <c r="AF221" s="240"/>
      <c r="AG221" s="290"/>
      <c r="AH221" s="291"/>
      <c r="AI221" s="293"/>
      <c r="AJ221" s="860"/>
      <c r="AK221" s="701" t="s">
        <v>3</v>
      </c>
      <c r="AL221" s="348" t="s">
        <v>83</v>
      </c>
      <c r="AM221" s="242"/>
      <c r="AN221" s="242"/>
      <c r="AO221" s="353" t="s">
        <v>183</v>
      </c>
      <c r="AP221" s="240"/>
      <c r="AQ221" s="290"/>
      <c r="AR221" s="291"/>
      <c r="AS221" s="293"/>
      <c r="AT221" s="868"/>
      <c r="AU221" s="868"/>
      <c r="AV221" s="868"/>
      <c r="AW221" s="773"/>
      <c r="AX221" s="772"/>
    </row>
    <row r="222" spans="1:50" ht="18.95" customHeight="1" x14ac:dyDescent="0.4">
      <c r="A222" s="1064"/>
      <c r="B222" s="937"/>
      <c r="C222" s="197"/>
      <c r="D222" s="197"/>
      <c r="E222" s="197"/>
      <c r="F222" s="197"/>
      <c r="G222" s="197"/>
      <c r="H222" s="197"/>
      <c r="I222" s="197"/>
      <c r="J222" s="699" t="s">
        <v>3</v>
      </c>
      <c r="K222" s="348" t="s">
        <v>22</v>
      </c>
      <c r="L222" s="242"/>
      <c r="M222" s="242"/>
      <c r="N222" s="240"/>
      <c r="O222" s="243"/>
      <c r="P222" s="290"/>
      <c r="Q222" s="291"/>
      <c r="R222" s="204"/>
      <c r="S222" s="857"/>
      <c r="T222" s="202"/>
      <c r="U222" s="202"/>
      <c r="V222" s="202"/>
      <c r="W222" s="202"/>
      <c r="X222" s="202"/>
      <c r="Y222" s="202"/>
      <c r="Z222" s="202"/>
      <c r="AA222" s="699" t="s">
        <v>3</v>
      </c>
      <c r="AB222" s="348" t="s">
        <v>22</v>
      </c>
      <c r="AC222" s="242"/>
      <c r="AD222" s="242"/>
      <c r="AE222" s="240"/>
      <c r="AF222" s="243"/>
      <c r="AG222" s="290"/>
      <c r="AH222" s="291"/>
      <c r="AI222" s="293"/>
      <c r="AJ222" s="860"/>
      <c r="AK222" s="701" t="s">
        <v>3</v>
      </c>
      <c r="AL222" s="348" t="s">
        <v>22</v>
      </c>
      <c r="AM222" s="242"/>
      <c r="AN222" s="242"/>
      <c r="AO222" s="240"/>
      <c r="AP222" s="243"/>
      <c r="AQ222" s="290"/>
      <c r="AR222" s="291"/>
      <c r="AS222" s="293"/>
      <c r="AT222" s="868"/>
      <c r="AU222" s="868"/>
      <c r="AV222" s="868"/>
      <c r="AW222" s="773"/>
      <c r="AX222" s="772"/>
    </row>
    <row r="223" spans="1:50" ht="19.5" customHeight="1" x14ac:dyDescent="0.3">
      <c r="A223" s="1064"/>
      <c r="B223" s="937"/>
      <c r="C223" s="197"/>
      <c r="D223" s="197"/>
      <c r="E223" s="197"/>
      <c r="F223" s="197"/>
      <c r="G223" s="197"/>
      <c r="H223" s="197"/>
      <c r="I223" s="197"/>
      <c r="J223" s="359" t="s">
        <v>88</v>
      </c>
      <c r="K223" s="557"/>
      <c r="L223" s="241"/>
      <c r="M223" s="242"/>
      <c r="N223" s="240"/>
      <c r="O223" s="243"/>
      <c r="P223" s="243"/>
      <c r="Q223" s="244" t="str">
        <f>IF(ISNUMBER(Q224),"","必要項目が正しく選択されていません")</f>
        <v/>
      </c>
      <c r="R223" s="489"/>
      <c r="S223" s="857"/>
      <c r="T223" s="202"/>
      <c r="U223" s="202"/>
      <c r="V223" s="202"/>
      <c r="W223" s="202"/>
      <c r="X223" s="202"/>
      <c r="Y223" s="202"/>
      <c r="Z223" s="202"/>
      <c r="AA223" s="359" t="s">
        <v>224</v>
      </c>
      <c r="AB223" s="557"/>
      <c r="AC223" s="241"/>
      <c r="AD223" s="242"/>
      <c r="AE223" s="240"/>
      <c r="AF223" s="243"/>
      <c r="AG223" s="243"/>
      <c r="AH223" s="244" t="str">
        <f>IF(ISNUMBER(AH224),"","必要項目が正しく選択されていません")</f>
        <v/>
      </c>
      <c r="AI223" s="490"/>
      <c r="AJ223" s="860"/>
      <c r="AK223" s="360" t="s">
        <v>88</v>
      </c>
      <c r="AL223" s="557"/>
      <c r="AM223" s="241"/>
      <c r="AN223" s="242"/>
      <c r="AO223" s="240"/>
      <c r="AP223" s="243"/>
      <c r="AQ223" s="243"/>
      <c r="AR223" s="244" t="str">
        <f>IF(ISNUMBER(AR224),"","必要項目が正しく選択されていません")</f>
        <v/>
      </c>
      <c r="AS223" s="490"/>
      <c r="AT223" s="868"/>
      <c r="AU223" s="868"/>
      <c r="AV223" s="868"/>
      <c r="AW223" s="773"/>
      <c r="AX223" s="772"/>
    </row>
    <row r="224" spans="1:50" ht="37.5" customHeight="1" x14ac:dyDescent="0.25">
      <c r="A224" s="1064"/>
      <c r="B224" s="937"/>
      <c r="C224" s="197"/>
      <c r="D224" s="197"/>
      <c r="E224" s="197"/>
      <c r="F224" s="197"/>
      <c r="G224" s="197"/>
      <c r="H224" s="197"/>
      <c r="I224" s="197"/>
      <c r="J224" s="289"/>
      <c r="K224" s="790"/>
      <c r="L224" s="790"/>
      <c r="M224" s="790"/>
      <c r="N224" s="790"/>
      <c r="O224" s="790"/>
      <c r="P224" s="243"/>
      <c r="Q224" s="247">
        <f>IF(J207="☑",1,IF(AND(R210=11,OR(R217=99,R220=99)),"error",IF(AND(R210=11,R217=1,R220=1),3,IF(AND(R210=11,R217=1,R220=2),2,IF(AND(R210=11,R217=2,R220=1),2,IF(AND(R210=11,R217=2,R220=2),2,1))))))</f>
        <v>3</v>
      </c>
      <c r="R224" s="491"/>
      <c r="S224" s="857"/>
      <c r="T224" s="202"/>
      <c r="U224" s="202"/>
      <c r="V224" s="202"/>
      <c r="W224" s="202"/>
      <c r="X224" s="202"/>
      <c r="Y224" s="202"/>
      <c r="Z224" s="202"/>
      <c r="AA224" s="289"/>
      <c r="AB224" s="790"/>
      <c r="AC224" s="790"/>
      <c r="AD224" s="790"/>
      <c r="AE224" s="790"/>
      <c r="AF224" s="790"/>
      <c r="AG224" s="243"/>
      <c r="AH224" s="544">
        <f>IF(AA206="☑",Q224,IF(AA207="☑",1,IF(AND(AI210=11,OR(AI217=99,AI220=99)),"error",IF(AND(AI210=11,AI217=1,AI220=1),3,IF(AND(AI210=11,AI217=1,AI220=2),2,IF(AND(AI210=11,AI217=2,AI220=1),2,IF(AND(AI210=11,AI217=2,AI220=2),2,1)))))))</f>
        <v>3</v>
      </c>
      <c r="AI224" s="491"/>
      <c r="AJ224" s="860"/>
      <c r="AK224" s="294"/>
      <c r="AL224" s="790"/>
      <c r="AM224" s="790"/>
      <c r="AN224" s="790"/>
      <c r="AO224" s="790"/>
      <c r="AP224" s="790"/>
      <c r="AQ224" s="243"/>
      <c r="AR224" s="247">
        <f>IF(AK206="☑",Q224,IF(AN206="☑",AH224,IF(AK207="☑",1,IF(AND(AS210=11,OR(AS217=99,AS220=99)),"error",IF(AND(AS210=11,AS217=1,AS220=1),3,IF(AND(AS210=11,AS217=1,AS220=2),2,IF(AND(AS210=11,AS217=2,AS220=1),2,IF(AND(AS210=11,AS217=2,AS220=2),2,1))))))))</f>
        <v>3</v>
      </c>
      <c r="AS224" s="491"/>
      <c r="AT224" s="868"/>
      <c r="AU224" s="868"/>
      <c r="AV224" s="868"/>
      <c r="AW224" s="773"/>
      <c r="AX224" s="772"/>
    </row>
    <row r="225" spans="1:50" ht="15.75" customHeight="1" x14ac:dyDescent="0.15">
      <c r="A225" s="1064"/>
      <c r="B225" s="937"/>
      <c r="C225" s="197"/>
      <c r="D225" s="197"/>
      <c r="E225" s="197"/>
      <c r="F225" s="197"/>
      <c r="G225" s="197"/>
      <c r="H225" s="197"/>
      <c r="I225" s="197"/>
      <c r="J225" s="289"/>
      <c r="K225" s="583"/>
      <c r="L225" s="584"/>
      <c r="M225" s="584"/>
      <c r="N225" s="295"/>
      <c r="O225" s="295"/>
      <c r="P225" s="295"/>
      <c r="Q225" s="251" t="s">
        <v>1</v>
      </c>
      <c r="R225" s="388"/>
      <c r="S225" s="857"/>
      <c r="T225" s="202"/>
      <c r="U225" s="202"/>
      <c r="V225" s="202"/>
      <c r="W225" s="202"/>
      <c r="X225" s="202"/>
      <c r="Y225" s="202"/>
      <c r="Z225" s="202"/>
      <c r="AA225" s="289"/>
      <c r="AB225" s="583"/>
      <c r="AC225" s="584"/>
      <c r="AD225" s="584"/>
      <c r="AE225" s="295"/>
      <c r="AF225" s="295"/>
      <c r="AG225" s="295"/>
      <c r="AH225" s="585" t="s">
        <v>1</v>
      </c>
      <c r="AI225" s="388"/>
      <c r="AJ225" s="861"/>
      <c r="AK225" s="294"/>
      <c r="AL225" s="583"/>
      <c r="AM225" s="584"/>
      <c r="AN225" s="584"/>
      <c r="AO225" s="295"/>
      <c r="AP225" s="295"/>
      <c r="AQ225" s="295"/>
      <c r="AR225" s="586" t="s">
        <v>1</v>
      </c>
      <c r="AS225" s="388"/>
      <c r="AT225" s="869"/>
      <c r="AU225" s="869"/>
      <c r="AV225" s="869"/>
      <c r="AW225" s="587"/>
      <c r="AX225" s="588"/>
    </row>
    <row r="226" spans="1:50" ht="29.25" customHeight="1" x14ac:dyDescent="0.15">
      <c r="A226" s="1064"/>
      <c r="B226" s="1053" t="s">
        <v>73</v>
      </c>
      <c r="C226" s="1051" t="s">
        <v>239</v>
      </c>
      <c r="D226" s="1048"/>
      <c r="E226" s="1048"/>
      <c r="F226" s="1048"/>
      <c r="G226" s="1048"/>
      <c r="H226" s="1048"/>
      <c r="I226" s="1048"/>
      <c r="J226" s="520"/>
      <c r="K226" s="521"/>
      <c r="L226" s="425"/>
      <c r="M226" s="425"/>
      <c r="N226" s="425"/>
      <c r="O226" s="425"/>
      <c r="P226" s="425"/>
      <c r="Q226" s="497"/>
      <c r="R226" s="589"/>
      <c r="S226" s="909" t="s">
        <v>73</v>
      </c>
      <c r="T226" s="882" t="s">
        <v>29</v>
      </c>
      <c r="U226" s="883"/>
      <c r="V226" s="883"/>
      <c r="W226" s="883"/>
      <c r="X226" s="883"/>
      <c r="Y226" s="883"/>
      <c r="Z226" s="884"/>
      <c r="AA226" s="712" t="s">
        <v>2</v>
      </c>
      <c r="AB226" s="200" t="s">
        <v>184</v>
      </c>
      <c r="AC226" s="201"/>
      <c r="AD226" s="201"/>
      <c r="AE226" s="201"/>
      <c r="AF226" s="201"/>
      <c r="AG226" s="201"/>
      <c r="AH226" s="522"/>
      <c r="AI226" s="590"/>
      <c r="AJ226" s="895" t="s">
        <v>278</v>
      </c>
      <c r="AK226" s="712" t="s">
        <v>3</v>
      </c>
      <c r="AL226" s="200" t="s">
        <v>184</v>
      </c>
      <c r="AM226" s="261"/>
      <c r="AN226" s="720" t="s">
        <v>2</v>
      </c>
      <c r="AO226" s="287" t="s">
        <v>210</v>
      </c>
      <c r="AP226" s="201"/>
      <c r="AQ226" s="201"/>
      <c r="AR226" s="522"/>
      <c r="AS226" s="590"/>
      <c r="AT226" s="432"/>
      <c r="AU226" s="432"/>
      <c r="AV226" s="524"/>
      <c r="AW226" s="591"/>
      <c r="AX226" s="592"/>
    </row>
    <row r="227" spans="1:50" ht="29.25" customHeight="1" x14ac:dyDescent="0.4">
      <c r="A227" s="1064"/>
      <c r="B227" s="937"/>
      <c r="C227" s="942"/>
      <c r="D227" s="942"/>
      <c r="E227" s="942"/>
      <c r="F227" s="942"/>
      <c r="G227" s="942"/>
      <c r="H227" s="942"/>
      <c r="I227" s="942"/>
      <c r="J227" s="705" t="s">
        <v>3</v>
      </c>
      <c r="K227" s="552" t="str">
        <f>IF(K13="銀の認定【新規】","取組無し、または添付資料無し（初回のみ　※添付資料ない場合は採点対象外）","取組無し")</f>
        <v>取組無し</v>
      </c>
      <c r="L227" s="553"/>
      <c r="M227" s="575"/>
      <c r="N227" s="554"/>
      <c r="O227" s="554"/>
      <c r="P227" s="554"/>
      <c r="Q227" s="555"/>
      <c r="R227" s="292"/>
      <c r="S227" s="857"/>
      <c r="T227" s="885"/>
      <c r="U227" s="885"/>
      <c r="V227" s="885"/>
      <c r="W227" s="885"/>
      <c r="X227" s="885"/>
      <c r="Y227" s="885"/>
      <c r="Z227" s="886"/>
      <c r="AA227" s="705" t="s">
        <v>3</v>
      </c>
      <c r="AB227" s="552" t="str">
        <f>IF(K13="銀の認定【新規】","取組無し、または添付資料無し（初回のみ　※添付資料ない場合は採点対象外）","取組無し")</f>
        <v>取組無し</v>
      </c>
      <c r="AC227" s="553"/>
      <c r="AD227" s="575"/>
      <c r="AE227" s="554"/>
      <c r="AF227" s="554"/>
      <c r="AG227" s="554"/>
      <c r="AH227" s="555"/>
      <c r="AI227" s="293"/>
      <c r="AJ227" s="896"/>
      <c r="AK227" s="725" t="s">
        <v>3</v>
      </c>
      <c r="AL227" s="552" t="str">
        <f>IF(K13="銀の認定【新規】","取組無し、または添付資料無し（初回のみ　※添付資料ない場合は採点対象外）","取組無し")</f>
        <v>取組無し</v>
      </c>
      <c r="AM227" s="553"/>
      <c r="AN227" s="575"/>
      <c r="AO227" s="554"/>
      <c r="AP227" s="554"/>
      <c r="AQ227" s="554"/>
      <c r="AR227" s="555"/>
      <c r="AS227" s="293"/>
      <c r="AT227" s="868">
        <f>Q244</f>
        <v>3</v>
      </c>
      <c r="AU227" s="868">
        <f>AH244</f>
        <v>3</v>
      </c>
      <c r="AV227" s="868">
        <f>AR244</f>
        <v>3</v>
      </c>
      <c r="AW227" s="785" t="s">
        <v>411</v>
      </c>
      <c r="AX227" s="786"/>
    </row>
    <row r="228" spans="1:50" ht="19.5" customHeight="1" x14ac:dyDescent="0.4">
      <c r="A228" s="1064"/>
      <c r="B228" s="937"/>
      <c r="C228" s="942"/>
      <c r="D228" s="942"/>
      <c r="E228" s="942"/>
      <c r="F228" s="942"/>
      <c r="G228" s="942"/>
      <c r="H228" s="942"/>
      <c r="I228" s="942"/>
      <c r="J228" s="817" t="s">
        <v>86</v>
      </c>
      <c r="K228" s="804"/>
      <c r="L228" s="804"/>
      <c r="M228" s="295"/>
      <c r="N228" s="290"/>
      <c r="O228" s="290"/>
      <c r="P228" s="290"/>
      <c r="Q228" s="291"/>
      <c r="R228" s="204"/>
      <c r="S228" s="857"/>
      <c r="T228" s="885"/>
      <c r="U228" s="885"/>
      <c r="V228" s="885"/>
      <c r="W228" s="885"/>
      <c r="X228" s="885"/>
      <c r="Y228" s="885"/>
      <c r="Z228" s="886"/>
      <c r="AA228" s="804" t="s">
        <v>86</v>
      </c>
      <c r="AB228" s="804"/>
      <c r="AC228" s="804"/>
      <c r="AD228" s="295"/>
      <c r="AE228" s="290"/>
      <c r="AF228" s="290"/>
      <c r="AG228" s="290"/>
      <c r="AH228" s="291"/>
      <c r="AI228" s="293"/>
      <c r="AJ228" s="896"/>
      <c r="AK228" s="804" t="s">
        <v>86</v>
      </c>
      <c r="AL228" s="804"/>
      <c r="AM228" s="804"/>
      <c r="AN228" s="295"/>
      <c r="AO228" s="290"/>
      <c r="AP228" s="290"/>
      <c r="AQ228" s="290"/>
      <c r="AR228" s="291"/>
      <c r="AS228" s="293"/>
      <c r="AT228" s="868"/>
      <c r="AU228" s="868"/>
      <c r="AV228" s="868"/>
      <c r="AW228" s="778"/>
      <c r="AX228" s="779"/>
    </row>
    <row r="229" spans="1:50" ht="19.5" customHeight="1" x14ac:dyDescent="0.4">
      <c r="A229" s="1064"/>
      <c r="B229" s="937"/>
      <c r="C229" s="942"/>
      <c r="D229" s="942"/>
      <c r="E229" s="942"/>
      <c r="F229" s="942"/>
      <c r="G229" s="942"/>
      <c r="H229" s="942"/>
      <c r="I229" s="942"/>
      <c r="J229" s="699" t="s">
        <v>2</v>
      </c>
      <c r="K229" s="217" t="s">
        <v>126</v>
      </c>
      <c r="L229" s="217"/>
      <c r="N229" s="290"/>
      <c r="O229" s="290"/>
      <c r="P229" s="290"/>
      <c r="Q229" s="291"/>
      <c r="R229" s="204"/>
      <c r="S229" s="857"/>
      <c r="T229" s="885"/>
      <c r="U229" s="885"/>
      <c r="V229" s="885"/>
      <c r="W229" s="885"/>
      <c r="X229" s="885"/>
      <c r="Y229" s="885"/>
      <c r="Z229" s="886"/>
      <c r="AA229" s="701" t="s">
        <v>3</v>
      </c>
      <c r="AB229" s="217" t="s">
        <v>126</v>
      </c>
      <c r="AC229" s="217"/>
      <c r="AD229" s="68"/>
      <c r="AE229" s="290"/>
      <c r="AF229" s="290"/>
      <c r="AG229" s="290"/>
      <c r="AH229" s="291"/>
      <c r="AI229" s="293"/>
      <c r="AJ229" s="896"/>
      <c r="AK229" s="701" t="s">
        <v>3</v>
      </c>
      <c r="AL229" s="217" t="s">
        <v>126</v>
      </c>
      <c r="AM229" s="217"/>
      <c r="AN229" s="68"/>
      <c r="AO229" s="290"/>
      <c r="AP229" s="290"/>
      <c r="AQ229" s="290"/>
      <c r="AR229" s="291"/>
      <c r="AS229" s="293"/>
      <c r="AT229" s="868"/>
      <c r="AU229" s="868"/>
      <c r="AV229" s="868"/>
      <c r="AW229" s="780"/>
      <c r="AX229" s="781"/>
    </row>
    <row r="230" spans="1:50" ht="19.5" customHeight="1" x14ac:dyDescent="0.15">
      <c r="A230" s="1064"/>
      <c r="B230" s="937"/>
      <c r="C230" s="942"/>
      <c r="D230" s="942"/>
      <c r="E230" s="942"/>
      <c r="F230" s="942"/>
      <c r="G230" s="942"/>
      <c r="H230" s="942"/>
      <c r="I230" s="942"/>
      <c r="J230" s="289"/>
      <c r="K230" s="576" t="s">
        <v>111</v>
      </c>
      <c r="L230" s="217"/>
      <c r="N230" s="290"/>
      <c r="O230" s="290"/>
      <c r="P230" s="290"/>
      <c r="Q230" s="291"/>
      <c r="R230" s="300">
        <f>IF(J229="☑",11,0)</f>
        <v>11</v>
      </c>
      <c r="S230" s="857"/>
      <c r="T230" s="885"/>
      <c r="U230" s="885"/>
      <c r="V230" s="885"/>
      <c r="W230" s="885"/>
      <c r="X230" s="885"/>
      <c r="Y230" s="885"/>
      <c r="Z230" s="886"/>
      <c r="AA230" s="294"/>
      <c r="AB230" s="576" t="s">
        <v>111</v>
      </c>
      <c r="AC230" s="217"/>
      <c r="AD230" s="68"/>
      <c r="AE230" s="290"/>
      <c r="AF230" s="290"/>
      <c r="AG230" s="290"/>
      <c r="AH230" s="291"/>
      <c r="AI230" s="300">
        <f>IF(AA229="☑",11,0)</f>
        <v>0</v>
      </c>
      <c r="AJ230" s="896"/>
      <c r="AK230" s="294"/>
      <c r="AL230" s="576" t="s">
        <v>111</v>
      </c>
      <c r="AM230" s="217"/>
      <c r="AN230" s="68"/>
      <c r="AO230" s="290"/>
      <c r="AP230" s="290"/>
      <c r="AQ230" s="290"/>
      <c r="AR230" s="291"/>
      <c r="AS230" s="300">
        <f>IF(AK229="☑",11,0)</f>
        <v>0</v>
      </c>
      <c r="AT230" s="868"/>
      <c r="AU230" s="868"/>
      <c r="AV230" s="868"/>
      <c r="AW230" s="780"/>
      <c r="AX230" s="781"/>
    </row>
    <row r="231" spans="1:50" ht="19.5" customHeight="1" x14ac:dyDescent="0.4">
      <c r="A231" s="1064"/>
      <c r="B231" s="937"/>
      <c r="C231" s="942"/>
      <c r="D231" s="942"/>
      <c r="E231" s="942"/>
      <c r="F231" s="942"/>
      <c r="G231" s="942"/>
      <c r="H231" s="942"/>
      <c r="I231" s="942"/>
      <c r="J231" s="289"/>
      <c r="K231" s="701" t="s">
        <v>3</v>
      </c>
      <c r="L231" s="330" t="s">
        <v>98</v>
      </c>
      <c r="M231" s="290"/>
      <c r="N231" s="290"/>
      <c r="O231" s="290"/>
      <c r="P231" s="290"/>
      <c r="Q231" s="291"/>
      <c r="R231" s="577"/>
      <c r="S231" s="857"/>
      <c r="T231" s="885"/>
      <c r="U231" s="885"/>
      <c r="V231" s="885"/>
      <c r="W231" s="885"/>
      <c r="X231" s="885"/>
      <c r="Y231" s="885"/>
      <c r="Z231" s="886"/>
      <c r="AA231" s="294"/>
      <c r="AB231" s="701" t="s">
        <v>3</v>
      </c>
      <c r="AC231" s="330" t="s">
        <v>98</v>
      </c>
      <c r="AD231" s="290"/>
      <c r="AE231" s="290"/>
      <c r="AF231" s="290"/>
      <c r="AG231" s="290"/>
      <c r="AH231" s="291"/>
      <c r="AI231" s="577"/>
      <c r="AJ231" s="896"/>
      <c r="AK231" s="294"/>
      <c r="AL231" s="701" t="s">
        <v>3</v>
      </c>
      <c r="AM231" s="330" t="s">
        <v>98</v>
      </c>
      <c r="AN231" s="290"/>
      <c r="AO231" s="290"/>
      <c r="AP231" s="290"/>
      <c r="AQ231" s="290"/>
      <c r="AR231" s="291"/>
      <c r="AS231" s="577"/>
      <c r="AT231" s="868"/>
      <c r="AU231" s="868"/>
      <c r="AV231" s="868"/>
      <c r="AW231" s="780"/>
      <c r="AX231" s="781"/>
    </row>
    <row r="232" spans="1:50" ht="19.5" customHeight="1" x14ac:dyDescent="0.4">
      <c r="A232" s="1064"/>
      <c r="B232" s="937"/>
      <c r="C232" s="343"/>
      <c r="D232" s="343"/>
      <c r="E232" s="343"/>
      <c r="F232" s="343"/>
      <c r="G232" s="343"/>
      <c r="H232" s="343"/>
      <c r="I232" s="398"/>
      <c r="J232" s="289"/>
      <c r="K232" s="701" t="s">
        <v>3</v>
      </c>
      <c r="L232" s="330" t="s">
        <v>99</v>
      </c>
      <c r="N232" s="290"/>
      <c r="O232" s="290"/>
      <c r="P232" s="290"/>
      <c r="Q232" s="291"/>
      <c r="R232" s="577"/>
      <c r="S232" s="857"/>
      <c r="T232" s="346"/>
      <c r="U232" s="346"/>
      <c r="V232" s="346"/>
      <c r="W232" s="346"/>
      <c r="X232" s="346"/>
      <c r="Y232" s="346"/>
      <c r="Z232" s="399"/>
      <c r="AA232" s="289"/>
      <c r="AB232" s="701" t="s">
        <v>3</v>
      </c>
      <c r="AC232" s="330" t="s">
        <v>99</v>
      </c>
      <c r="AD232" s="68"/>
      <c r="AE232" s="290"/>
      <c r="AF232" s="290"/>
      <c r="AG232" s="290"/>
      <c r="AH232" s="291"/>
      <c r="AI232" s="577"/>
      <c r="AJ232" s="896"/>
      <c r="AK232" s="294"/>
      <c r="AL232" s="701" t="s">
        <v>3</v>
      </c>
      <c r="AM232" s="330" t="s">
        <v>99</v>
      </c>
      <c r="AN232" s="68"/>
      <c r="AO232" s="290"/>
      <c r="AP232" s="290"/>
      <c r="AQ232" s="290"/>
      <c r="AR232" s="291"/>
      <c r="AS232" s="577"/>
      <c r="AT232" s="868"/>
      <c r="AU232" s="868"/>
      <c r="AV232" s="868"/>
      <c r="AW232" s="780"/>
      <c r="AX232" s="781"/>
    </row>
    <row r="233" spans="1:50" ht="19.5" customHeight="1" x14ac:dyDescent="0.4">
      <c r="A233" s="1064"/>
      <c r="B233" s="937"/>
      <c r="C233" s="343"/>
      <c r="D233" s="887" t="s">
        <v>179</v>
      </c>
      <c r="E233" s="888"/>
      <c r="F233" s="888"/>
      <c r="G233" s="888"/>
      <c r="H233" s="889"/>
      <c r="I233" s="398"/>
      <c r="J233" s="289"/>
      <c r="K233" s="701" t="s">
        <v>3</v>
      </c>
      <c r="L233" s="330" t="s">
        <v>7</v>
      </c>
      <c r="N233" s="290"/>
      <c r="O233" s="290"/>
      <c r="P233" s="290"/>
      <c r="Q233" s="291"/>
      <c r="R233" s="577"/>
      <c r="S233" s="857"/>
      <c r="T233" s="346"/>
      <c r="U233" s="887" t="s">
        <v>179</v>
      </c>
      <c r="V233" s="888"/>
      <c r="W233" s="888"/>
      <c r="X233" s="888"/>
      <c r="Y233" s="889"/>
      <c r="Z233" s="399"/>
      <c r="AA233" s="289"/>
      <c r="AB233" s="701" t="s">
        <v>3</v>
      </c>
      <c r="AC233" s="330" t="s">
        <v>7</v>
      </c>
      <c r="AD233" s="68"/>
      <c r="AE233" s="290"/>
      <c r="AF233" s="290"/>
      <c r="AG233" s="290"/>
      <c r="AH233" s="291"/>
      <c r="AI233" s="577"/>
      <c r="AJ233" s="896"/>
      <c r="AK233" s="294"/>
      <c r="AL233" s="701" t="s">
        <v>3</v>
      </c>
      <c r="AM233" s="330" t="s">
        <v>7</v>
      </c>
      <c r="AN233" s="68"/>
      <c r="AO233" s="290"/>
      <c r="AP233" s="290"/>
      <c r="AQ233" s="290"/>
      <c r="AR233" s="291"/>
      <c r="AS233" s="577"/>
      <c r="AT233" s="868"/>
      <c r="AU233" s="868"/>
      <c r="AV233" s="868"/>
      <c r="AW233" s="540"/>
      <c r="AX233" s="541"/>
    </row>
    <row r="234" spans="1:50" ht="19.5" customHeight="1" x14ac:dyDescent="0.4">
      <c r="A234" s="1064"/>
      <c r="B234" s="937"/>
      <c r="C234" s="343"/>
      <c r="D234" s="890"/>
      <c r="E234" s="891"/>
      <c r="F234" s="891"/>
      <c r="G234" s="891"/>
      <c r="H234" s="892"/>
      <c r="I234" s="398"/>
      <c r="J234" s="289"/>
      <c r="K234" s="701" t="s">
        <v>3</v>
      </c>
      <c r="L234" s="330" t="s">
        <v>100</v>
      </c>
      <c r="M234" s="66"/>
      <c r="N234" s="290"/>
      <c r="O234" s="290"/>
      <c r="P234" s="290"/>
      <c r="Q234" s="291"/>
      <c r="R234" s="204"/>
      <c r="S234" s="857"/>
      <c r="T234" s="346"/>
      <c r="U234" s="890"/>
      <c r="V234" s="891"/>
      <c r="W234" s="891"/>
      <c r="X234" s="891"/>
      <c r="Y234" s="892"/>
      <c r="Z234" s="399"/>
      <c r="AA234" s="289"/>
      <c r="AB234" s="701" t="s">
        <v>3</v>
      </c>
      <c r="AC234" s="330" t="s">
        <v>100</v>
      </c>
      <c r="AD234" s="66"/>
      <c r="AE234" s="290"/>
      <c r="AF234" s="290"/>
      <c r="AG234" s="290"/>
      <c r="AH234" s="291"/>
      <c r="AI234" s="204"/>
      <c r="AJ234" s="896"/>
      <c r="AK234" s="294"/>
      <c r="AL234" s="701" t="s">
        <v>3</v>
      </c>
      <c r="AM234" s="330" t="s">
        <v>100</v>
      </c>
      <c r="AN234" s="66"/>
      <c r="AO234" s="290"/>
      <c r="AP234" s="290"/>
      <c r="AQ234" s="290"/>
      <c r="AR234" s="291"/>
      <c r="AS234" s="204"/>
      <c r="AT234" s="868"/>
      <c r="AU234" s="868"/>
      <c r="AV234" s="868"/>
      <c r="AW234" s="771"/>
      <c r="AX234" s="772"/>
    </row>
    <row r="235" spans="1:50" ht="19.5" customHeight="1" x14ac:dyDescent="0.4">
      <c r="A235" s="1064"/>
      <c r="B235" s="937"/>
      <c r="C235" s="411"/>
      <c r="D235" s="848" t="s">
        <v>174</v>
      </c>
      <c r="E235" s="872"/>
      <c r="F235" s="872"/>
      <c r="G235" s="872"/>
      <c r="H235" s="873"/>
      <c r="I235" s="343"/>
      <c r="J235" s="289"/>
      <c r="K235" s="701" t="s">
        <v>3</v>
      </c>
      <c r="L235" s="317" t="s">
        <v>107</v>
      </c>
      <c r="M235" s="482"/>
      <c r="N235" s="854"/>
      <c r="O235" s="855"/>
      <c r="P235" s="290"/>
      <c r="Q235" s="291"/>
      <c r="R235" s="292"/>
      <c r="S235" s="857"/>
      <c r="T235" s="412"/>
      <c r="U235" s="848" t="s">
        <v>174</v>
      </c>
      <c r="V235" s="872"/>
      <c r="W235" s="872"/>
      <c r="X235" s="872"/>
      <c r="Y235" s="873"/>
      <c r="Z235" s="346"/>
      <c r="AA235" s="289"/>
      <c r="AB235" s="701" t="s">
        <v>3</v>
      </c>
      <c r="AC235" s="317" t="s">
        <v>107</v>
      </c>
      <c r="AD235" s="482"/>
      <c r="AE235" s="854"/>
      <c r="AF235" s="855"/>
      <c r="AG235" s="290"/>
      <c r="AH235" s="291"/>
      <c r="AI235" s="292"/>
      <c r="AJ235" s="896"/>
      <c r="AK235" s="294"/>
      <c r="AL235" s="701" t="s">
        <v>3</v>
      </c>
      <c r="AM235" s="317" t="s">
        <v>107</v>
      </c>
      <c r="AN235" s="482"/>
      <c r="AO235" s="854"/>
      <c r="AP235" s="855"/>
      <c r="AQ235" s="290"/>
      <c r="AR235" s="291"/>
      <c r="AS235" s="292"/>
      <c r="AT235" s="868"/>
      <c r="AU235" s="868"/>
      <c r="AV235" s="868"/>
      <c r="AW235" s="773"/>
      <c r="AX235" s="772"/>
    </row>
    <row r="236" spans="1:50" ht="19.5" customHeight="1" x14ac:dyDescent="0.4">
      <c r="A236" s="1064"/>
      <c r="B236" s="937"/>
      <c r="C236" s="352"/>
      <c r="D236" s="874"/>
      <c r="E236" s="875"/>
      <c r="F236" s="875"/>
      <c r="G236" s="875"/>
      <c r="H236" s="876"/>
      <c r="I236" s="338"/>
      <c r="J236" s="239" t="s">
        <v>180</v>
      </c>
      <c r="K236" s="240"/>
      <c r="L236" s="318"/>
      <c r="M236" s="318"/>
      <c r="N236" s="240"/>
      <c r="O236" s="290"/>
      <c r="P236" s="435"/>
      <c r="Q236" s="291"/>
      <c r="R236" s="410"/>
      <c r="S236" s="857"/>
      <c r="T236" s="355"/>
      <c r="U236" s="874"/>
      <c r="V236" s="875"/>
      <c r="W236" s="875"/>
      <c r="X236" s="875"/>
      <c r="Y236" s="876"/>
      <c r="Z236" s="342"/>
      <c r="AA236" s="239" t="s">
        <v>180</v>
      </c>
      <c r="AB236" s="240"/>
      <c r="AC236" s="318"/>
      <c r="AD236" s="318"/>
      <c r="AE236" s="240"/>
      <c r="AF236" s="290"/>
      <c r="AG236" s="435"/>
      <c r="AH236" s="291"/>
      <c r="AI236" s="410"/>
      <c r="AJ236" s="896"/>
      <c r="AK236" s="240" t="s">
        <v>180</v>
      </c>
      <c r="AL236" s="240"/>
      <c r="AM236" s="318"/>
      <c r="AN236" s="318"/>
      <c r="AO236" s="240"/>
      <c r="AP236" s="290"/>
      <c r="AQ236" s="435"/>
      <c r="AR236" s="291"/>
      <c r="AS236" s="410"/>
      <c r="AT236" s="868"/>
      <c r="AU236" s="868"/>
      <c r="AV236" s="868"/>
      <c r="AW236" s="773"/>
      <c r="AX236" s="772"/>
    </row>
    <row r="237" spans="1:50" ht="19.5" customHeight="1" x14ac:dyDescent="0.4">
      <c r="A237" s="1064"/>
      <c r="B237" s="937"/>
      <c r="C237" s="356"/>
      <c r="D237" s="848" t="s">
        <v>175</v>
      </c>
      <c r="E237" s="877"/>
      <c r="F237" s="877"/>
      <c r="G237" s="877"/>
      <c r="H237" s="878"/>
      <c r="I237" s="343"/>
      <c r="J237" s="699" t="s">
        <v>2</v>
      </c>
      <c r="K237" s="330" t="s">
        <v>80</v>
      </c>
      <c r="L237" s="331"/>
      <c r="M237" s="331"/>
      <c r="N237" s="290"/>
      <c r="O237" s="290"/>
      <c r="P237" s="66"/>
      <c r="Q237" s="291"/>
      <c r="R237" s="333">
        <f>IF(R230=0,99,IF(AND(J237="☑",J238="☑"),99,IF(AND(J237="□",J238="□"),99,IF(J237="☑",1,2))))</f>
        <v>1</v>
      </c>
      <c r="S237" s="857"/>
      <c r="T237" s="358"/>
      <c r="U237" s="848" t="s">
        <v>175</v>
      </c>
      <c r="V237" s="877"/>
      <c r="W237" s="877"/>
      <c r="X237" s="877"/>
      <c r="Y237" s="878"/>
      <c r="Z237" s="346"/>
      <c r="AA237" s="699" t="s">
        <v>3</v>
      </c>
      <c r="AB237" s="330" t="s">
        <v>80</v>
      </c>
      <c r="AC237" s="331"/>
      <c r="AD237" s="331"/>
      <c r="AE237" s="290"/>
      <c r="AF237" s="290"/>
      <c r="AG237" s="66"/>
      <c r="AH237" s="291"/>
      <c r="AI237" s="333">
        <f>IF(AI230=0,99,IF(AND(AA237="☑",AA238="☑"),99,IF(AND(AA237="□",AA238="□"),99,IF(AA237="☑",1,2))))</f>
        <v>99</v>
      </c>
      <c r="AJ237" s="896"/>
      <c r="AK237" s="724" t="s">
        <v>3</v>
      </c>
      <c r="AL237" s="330" t="s">
        <v>80</v>
      </c>
      <c r="AM237" s="331"/>
      <c r="AN237" s="331"/>
      <c r="AO237" s="290"/>
      <c r="AP237" s="290"/>
      <c r="AQ237" s="66"/>
      <c r="AR237" s="291"/>
      <c r="AS237" s="333">
        <f>IF(AS230=0,99,IF(AND(AK237="☑",AK238="☑"),99,IF(AND(AK237="□",AK238="□"),99,IF(AK237="☑",1,2))))</f>
        <v>99</v>
      </c>
      <c r="AT237" s="868"/>
      <c r="AU237" s="868"/>
      <c r="AV237" s="868"/>
      <c r="AW237" s="773"/>
      <c r="AX237" s="772"/>
    </row>
    <row r="238" spans="1:50" ht="19.5" customHeight="1" x14ac:dyDescent="0.4">
      <c r="A238" s="1064"/>
      <c r="B238" s="937"/>
      <c r="C238" s="356"/>
      <c r="D238" s="879"/>
      <c r="E238" s="880"/>
      <c r="F238" s="880"/>
      <c r="G238" s="880"/>
      <c r="H238" s="881"/>
      <c r="I238" s="343"/>
      <c r="J238" s="699" t="s">
        <v>3</v>
      </c>
      <c r="K238" s="317" t="s">
        <v>81</v>
      </c>
      <c r="L238" s="318"/>
      <c r="M238" s="318"/>
      <c r="N238" s="66"/>
      <c r="O238" s="290"/>
      <c r="P238" s="290"/>
      <c r="Q238" s="291"/>
      <c r="R238" s="410"/>
      <c r="S238" s="857"/>
      <c r="T238" s="358"/>
      <c r="U238" s="879"/>
      <c r="V238" s="880"/>
      <c r="W238" s="880"/>
      <c r="X238" s="880"/>
      <c r="Y238" s="881"/>
      <c r="Z238" s="346"/>
      <c r="AA238" s="699" t="s">
        <v>3</v>
      </c>
      <c r="AB238" s="317" t="s">
        <v>81</v>
      </c>
      <c r="AC238" s="318"/>
      <c r="AD238" s="318"/>
      <c r="AE238" s="66"/>
      <c r="AF238" s="290"/>
      <c r="AG238" s="290"/>
      <c r="AH238" s="291"/>
      <c r="AI238" s="410"/>
      <c r="AJ238" s="896"/>
      <c r="AK238" s="701" t="s">
        <v>3</v>
      </c>
      <c r="AL238" s="317" t="s">
        <v>81</v>
      </c>
      <c r="AM238" s="318"/>
      <c r="AN238" s="318"/>
      <c r="AO238" s="66"/>
      <c r="AP238" s="290"/>
      <c r="AQ238" s="290"/>
      <c r="AR238" s="291"/>
      <c r="AS238" s="410"/>
      <c r="AT238" s="868"/>
      <c r="AU238" s="868"/>
      <c r="AV238" s="868"/>
      <c r="AW238" s="773"/>
      <c r="AX238" s="772"/>
    </row>
    <row r="239" spans="1:50" ht="19.5" customHeight="1" x14ac:dyDescent="0.15">
      <c r="A239" s="1064"/>
      <c r="B239" s="937"/>
      <c r="C239" s="197"/>
      <c r="D239" s="197"/>
      <c r="E239" s="197"/>
      <c r="F239" s="197"/>
      <c r="G239" s="197"/>
      <c r="H239" s="197"/>
      <c r="I239" s="197"/>
      <c r="J239" s="239" t="s">
        <v>256</v>
      </c>
      <c r="K239" s="348"/>
      <c r="L239" s="295"/>
      <c r="M239" s="240"/>
      <c r="N239" s="290"/>
      <c r="O239" s="751" t="str">
        <f>IF(O240="","",IFERROR(IF(DATEDIF(O240,$K$14,"M")&lt;6,"レポート記入日から6ヵ月未満になっていませんか？",""),""))</f>
        <v/>
      </c>
      <c r="P239" s="290"/>
      <c r="Q239" s="291"/>
      <c r="R239" s="410"/>
      <c r="S239" s="857"/>
      <c r="T239" s="202"/>
      <c r="U239" s="202"/>
      <c r="V239" s="202"/>
      <c r="W239" s="202"/>
      <c r="X239" s="202"/>
      <c r="Y239" s="202"/>
      <c r="Z239" s="202"/>
      <c r="AA239" s="239" t="s">
        <v>256</v>
      </c>
      <c r="AB239" s="348"/>
      <c r="AC239" s="295"/>
      <c r="AD239" s="240"/>
      <c r="AE239" s="290"/>
      <c r="AF239" s="751" t="str">
        <f>IF(AF240="","",IFERROR(IF(DATEDIF(AF240,$K$14,"M")&lt;6,"レポート記入日から6ヵ月未満になっていませんか？",""),""))</f>
        <v/>
      </c>
      <c r="AG239" s="290"/>
      <c r="AH239" s="291"/>
      <c r="AI239" s="410"/>
      <c r="AJ239" s="896"/>
      <c r="AK239" s="240" t="s">
        <v>256</v>
      </c>
      <c r="AL239" s="348"/>
      <c r="AM239" s="295"/>
      <c r="AN239" s="240"/>
      <c r="AO239" s="290"/>
      <c r="AP239" s="751" t="str">
        <f>IF(AP240="","",IFERROR(IF(DATEDIF(AP240,$K$14,"M")&lt;6,"レポート記入日から6ヵ月未満になっていませんか？",""),""))</f>
        <v/>
      </c>
      <c r="AQ239" s="290"/>
      <c r="AR239" s="291"/>
      <c r="AS239" s="410"/>
      <c r="AT239" s="868"/>
      <c r="AU239" s="868"/>
      <c r="AV239" s="868"/>
      <c r="AW239" s="773"/>
      <c r="AX239" s="772"/>
    </row>
    <row r="240" spans="1:50" ht="19.5" customHeight="1" x14ac:dyDescent="0.4">
      <c r="A240" s="1064"/>
      <c r="B240" s="937"/>
      <c r="C240" s="197"/>
      <c r="D240" s="197"/>
      <c r="E240" s="197"/>
      <c r="F240" s="197"/>
      <c r="G240" s="197"/>
      <c r="H240" s="197"/>
      <c r="I240" s="197"/>
      <c r="J240" s="699" t="s">
        <v>2</v>
      </c>
      <c r="K240" s="348" t="s">
        <v>85</v>
      </c>
      <c r="L240" s="242"/>
      <c r="M240" s="242"/>
      <c r="N240" s="484" t="s">
        <v>87</v>
      </c>
      <c r="O240" s="706"/>
      <c r="P240" s="290"/>
      <c r="Q240" s="291"/>
      <c r="R240" s="333">
        <f>IF(R230=0,99,IF(AND(J240="☑",J241="☑",J242="☑"),99,IF(AND(J240="□",J241="□",J242="□"),99,IF(AND(J240="☑",J241="☑"),99,IF(AND(J240="☑",J242="☑"),99,IF(AND(J241="☑",J242="☑"),99,IF(J240="☑",1,IF(J241="☑",2,3))))))))</f>
        <v>1</v>
      </c>
      <c r="S240" s="857"/>
      <c r="T240" s="202"/>
      <c r="U240" s="202"/>
      <c r="V240" s="202"/>
      <c r="W240" s="202"/>
      <c r="X240" s="202"/>
      <c r="Y240" s="202"/>
      <c r="Z240" s="202"/>
      <c r="AA240" s="699" t="s">
        <v>3</v>
      </c>
      <c r="AB240" s="348" t="s">
        <v>85</v>
      </c>
      <c r="AC240" s="242"/>
      <c r="AD240" s="242"/>
      <c r="AE240" s="484" t="s">
        <v>87</v>
      </c>
      <c r="AF240" s="704"/>
      <c r="AG240" s="290"/>
      <c r="AH240" s="291"/>
      <c r="AI240" s="333">
        <f>IF(AI230=0,99,IF(AND(AA240="☑",AA241="☑",AA242="☑"),99,IF(AND(AA240="□",AA241="□",AA242="□"),99,IF(AND(AA240="☑",AA241="☑"),99,IF(AND(AA240="☑",AA242="☑"),99,IF(AND(AA241="☑",AA242="☑"),99,IF(AA240="☑",1,IF(AA241="☑",2,3))))))))</f>
        <v>99</v>
      </c>
      <c r="AJ240" s="896"/>
      <c r="AK240" s="701" t="s">
        <v>3</v>
      </c>
      <c r="AL240" s="348" t="s">
        <v>85</v>
      </c>
      <c r="AM240" s="242"/>
      <c r="AN240" s="242"/>
      <c r="AO240" s="484" t="s">
        <v>87</v>
      </c>
      <c r="AP240" s="704"/>
      <c r="AQ240" s="290"/>
      <c r="AR240" s="291"/>
      <c r="AS240" s="333">
        <f>IF(AS230=0,99,IF(AND(AK240="☑",AK241="☑",AK242="☑"),99,IF(AND(AK240="□",AK241="□",AK242="□"),99,IF(AND(AK240="☑",AK241="☑"),99,IF(AND(AK240="☑",AK242="☑"),99,IF(AND(AK241="☑",AK242="☑"),99,IF(AK240="☑",1,IF(AK241="☑",2,3))))))))</f>
        <v>99</v>
      </c>
      <c r="AT240" s="868"/>
      <c r="AU240" s="868"/>
      <c r="AV240" s="868"/>
      <c r="AW240" s="773"/>
      <c r="AX240" s="772"/>
    </row>
    <row r="241" spans="1:50" ht="19.5" customHeight="1" x14ac:dyDescent="0.4">
      <c r="A241" s="1064"/>
      <c r="B241" s="937"/>
      <c r="C241" s="197"/>
      <c r="D241" s="197"/>
      <c r="E241" s="197"/>
      <c r="F241" s="197"/>
      <c r="G241" s="197"/>
      <c r="H241" s="197"/>
      <c r="I241" s="197"/>
      <c r="J241" s="699" t="s">
        <v>3</v>
      </c>
      <c r="K241" s="348" t="s">
        <v>83</v>
      </c>
      <c r="L241" s="242"/>
      <c r="M241" s="242"/>
      <c r="N241" s="353" t="s">
        <v>183</v>
      </c>
      <c r="O241" s="240"/>
      <c r="P241" s="290"/>
      <c r="Q241" s="291"/>
      <c r="R241" s="204"/>
      <c r="S241" s="857"/>
      <c r="T241" s="202"/>
      <c r="U241" s="202"/>
      <c r="V241" s="202"/>
      <c r="W241" s="202"/>
      <c r="X241" s="202"/>
      <c r="Y241" s="202"/>
      <c r="Z241" s="202"/>
      <c r="AA241" s="699" t="s">
        <v>3</v>
      </c>
      <c r="AB241" s="348" t="s">
        <v>83</v>
      </c>
      <c r="AC241" s="242"/>
      <c r="AD241" s="242"/>
      <c r="AE241" s="353" t="s">
        <v>183</v>
      </c>
      <c r="AF241" s="240"/>
      <c r="AG241" s="290"/>
      <c r="AH241" s="291"/>
      <c r="AI241" s="293"/>
      <c r="AJ241" s="896"/>
      <c r="AK241" s="701" t="s">
        <v>3</v>
      </c>
      <c r="AL241" s="348" t="s">
        <v>83</v>
      </c>
      <c r="AM241" s="242"/>
      <c r="AN241" s="242"/>
      <c r="AO241" s="353" t="s">
        <v>183</v>
      </c>
      <c r="AP241" s="240"/>
      <c r="AQ241" s="290"/>
      <c r="AR241" s="291"/>
      <c r="AS241" s="293"/>
      <c r="AT241" s="868"/>
      <c r="AU241" s="868"/>
      <c r="AV241" s="868"/>
      <c r="AW241" s="773"/>
      <c r="AX241" s="772"/>
    </row>
    <row r="242" spans="1:50" ht="19.5" customHeight="1" x14ac:dyDescent="0.4">
      <c r="A242" s="1064"/>
      <c r="B242" s="937"/>
      <c r="C242" s="197"/>
      <c r="D242" s="197"/>
      <c r="E242" s="197"/>
      <c r="F242" s="197"/>
      <c r="G242" s="197"/>
      <c r="H242" s="197"/>
      <c r="I242" s="197"/>
      <c r="J242" s="699" t="s">
        <v>3</v>
      </c>
      <c r="K242" s="348" t="s">
        <v>22</v>
      </c>
      <c r="L242" s="242"/>
      <c r="M242" s="242"/>
      <c r="N242" s="240"/>
      <c r="O242" s="243"/>
      <c r="P242" s="290"/>
      <c r="Q242" s="291"/>
      <c r="R242" s="204"/>
      <c r="S242" s="857"/>
      <c r="T242" s="202"/>
      <c r="U242" s="202"/>
      <c r="V242" s="202"/>
      <c r="W242" s="202"/>
      <c r="X242" s="202"/>
      <c r="Y242" s="202"/>
      <c r="Z242" s="202"/>
      <c r="AA242" s="699" t="s">
        <v>3</v>
      </c>
      <c r="AB242" s="348" t="s">
        <v>22</v>
      </c>
      <c r="AC242" s="242"/>
      <c r="AD242" s="242"/>
      <c r="AE242" s="240"/>
      <c r="AF242" s="243"/>
      <c r="AG242" s="290"/>
      <c r="AH242" s="291"/>
      <c r="AI242" s="293"/>
      <c r="AJ242" s="896"/>
      <c r="AK242" s="701" t="s">
        <v>3</v>
      </c>
      <c r="AL242" s="348" t="s">
        <v>22</v>
      </c>
      <c r="AM242" s="242"/>
      <c r="AN242" s="242"/>
      <c r="AO242" s="240"/>
      <c r="AP242" s="243"/>
      <c r="AQ242" s="290"/>
      <c r="AR242" s="291"/>
      <c r="AS242" s="293"/>
      <c r="AT242" s="868"/>
      <c r="AU242" s="868"/>
      <c r="AV242" s="868"/>
      <c r="AW242" s="773"/>
      <c r="AX242" s="772"/>
    </row>
    <row r="243" spans="1:50" ht="19.5" customHeight="1" x14ac:dyDescent="0.3">
      <c r="A243" s="1064"/>
      <c r="B243" s="937"/>
      <c r="C243" s="197"/>
      <c r="D243" s="197"/>
      <c r="E243" s="197"/>
      <c r="F243" s="197"/>
      <c r="G243" s="197"/>
      <c r="H243" s="197"/>
      <c r="I243" s="197"/>
      <c r="J243" s="359" t="s">
        <v>88</v>
      </c>
      <c r="K243" s="593"/>
      <c r="L243" s="594"/>
      <c r="M243" s="242"/>
      <c r="N243" s="240"/>
      <c r="O243" s="243"/>
      <c r="P243" s="243"/>
      <c r="Q243" s="244" t="str">
        <f>IF(ISNUMBER(Q244),"","必要項目が正しく選択されていません")</f>
        <v/>
      </c>
      <c r="R243" s="489"/>
      <c r="S243" s="857"/>
      <c r="T243" s="202"/>
      <c r="U243" s="202"/>
      <c r="V243" s="202"/>
      <c r="W243" s="202"/>
      <c r="X243" s="202"/>
      <c r="Y243" s="202"/>
      <c r="Z243" s="202"/>
      <c r="AA243" s="359" t="s">
        <v>224</v>
      </c>
      <c r="AB243" s="593"/>
      <c r="AC243" s="594"/>
      <c r="AD243" s="242"/>
      <c r="AE243" s="240"/>
      <c r="AF243" s="243"/>
      <c r="AG243" s="243"/>
      <c r="AH243" s="244" t="str">
        <f>IF(ISNUMBER(AH244),"","必要項目が正しく選択されていません")</f>
        <v/>
      </c>
      <c r="AI243" s="490"/>
      <c r="AJ243" s="896"/>
      <c r="AK243" s="360" t="s">
        <v>88</v>
      </c>
      <c r="AL243" s="593"/>
      <c r="AM243" s="594"/>
      <c r="AN243" s="242"/>
      <c r="AO243" s="240"/>
      <c r="AP243" s="243"/>
      <c r="AQ243" s="243"/>
      <c r="AR243" s="244" t="str">
        <f>IF(ISNUMBER(AR244),"","必要項目が正しく選択されていません")</f>
        <v/>
      </c>
      <c r="AS243" s="490"/>
      <c r="AT243" s="868"/>
      <c r="AU243" s="868"/>
      <c r="AV243" s="868"/>
      <c r="AW243" s="773"/>
      <c r="AX243" s="772"/>
    </row>
    <row r="244" spans="1:50" ht="38.1" customHeight="1" x14ac:dyDescent="0.25">
      <c r="A244" s="1064"/>
      <c r="B244" s="937"/>
      <c r="C244" s="197"/>
      <c r="D244" s="197"/>
      <c r="E244" s="197"/>
      <c r="F244" s="197"/>
      <c r="G244" s="197"/>
      <c r="H244" s="197"/>
      <c r="I244" s="197"/>
      <c r="J244" s="289"/>
      <c r="K244" s="790"/>
      <c r="L244" s="790"/>
      <c r="M244" s="790"/>
      <c r="N244" s="790"/>
      <c r="O244" s="790"/>
      <c r="P244" s="243"/>
      <c r="Q244" s="247">
        <f>IF(J227="☑",1,IF(AND(R230=11,OR(R237=99,R240=99)),"error",IF(AND(R230=11,R237=1,R240=1),3,IF(AND(R230=11,R237=1,R240=2),2,IF(AND(R230=11,R237=2,R240=1),2,IF(AND(R230=11,R237=2,R240=2),2,1))))))</f>
        <v>3</v>
      </c>
      <c r="R244" s="491"/>
      <c r="S244" s="857"/>
      <c r="T244" s="202"/>
      <c r="U244" s="202"/>
      <c r="V244" s="202"/>
      <c r="W244" s="202"/>
      <c r="X244" s="202"/>
      <c r="Y244" s="202"/>
      <c r="Z244" s="202"/>
      <c r="AA244" s="289"/>
      <c r="AB244" s="790"/>
      <c r="AC244" s="790"/>
      <c r="AD244" s="790"/>
      <c r="AE244" s="790"/>
      <c r="AF244" s="790"/>
      <c r="AG244" s="243"/>
      <c r="AH244" s="544">
        <f>IF(AA226="☑",Q244,IF(AA227="☑",1,IF(AND(AI230=11,OR(AI237=99,AI240=99)),"error",IF(AND(AI230=11,AI237=1,AI240=1),3,IF(AND(AI230=11,AI237=1,AI240=2),2,IF(AND(AI230=11,AI237=2,AI240=1),2,IF(AND(AI230=11,AI237=2,AI240=2),2,1)))))))</f>
        <v>3</v>
      </c>
      <c r="AI244" s="491"/>
      <c r="AJ244" s="896"/>
      <c r="AK244" s="294"/>
      <c r="AL244" s="790"/>
      <c r="AM244" s="790"/>
      <c r="AN244" s="790"/>
      <c r="AO244" s="790"/>
      <c r="AP244" s="790"/>
      <c r="AQ244" s="243"/>
      <c r="AR244" s="247">
        <f>IF(AK226="☑",Q244,IF(AN226="☑",AH244,IF(AK227="☑",1,IF(AND(AS230=11,OR(AS237=99,AS240=99)),"error",IF(AND(AS230=11,AS237=1,AS240=1),3,IF(AND(AS230=11,AS237=1,AS240=2),2,IF(AND(AS230=11,AS237=2,AS240=1),2,IF(AND(AS230=11,AS237=2,AS240=2),2,1))))))))</f>
        <v>3</v>
      </c>
      <c r="AS244" s="491"/>
      <c r="AT244" s="868"/>
      <c r="AU244" s="868"/>
      <c r="AV244" s="868"/>
      <c r="AW244" s="773"/>
      <c r="AX244" s="772"/>
    </row>
    <row r="245" spans="1:50" ht="16.5" customHeight="1" thickBot="1" x14ac:dyDescent="0.2">
      <c r="A245" s="1074"/>
      <c r="B245" s="938"/>
      <c r="C245" s="457"/>
      <c r="D245" s="457"/>
      <c r="E245" s="457"/>
      <c r="F245" s="457"/>
      <c r="G245" s="457"/>
      <c r="H245" s="457"/>
      <c r="I245" s="457"/>
      <c r="J245" s="558"/>
      <c r="K245" s="559"/>
      <c r="L245" s="560"/>
      <c r="M245" s="369"/>
      <c r="N245" s="369"/>
      <c r="O245" s="369"/>
      <c r="P245" s="369"/>
      <c r="Q245" s="370" t="s">
        <v>1</v>
      </c>
      <c r="R245" s="372"/>
      <c r="S245" s="977"/>
      <c r="T245" s="465"/>
      <c r="U245" s="465"/>
      <c r="V245" s="465"/>
      <c r="W245" s="465"/>
      <c r="X245" s="465"/>
      <c r="Y245" s="465"/>
      <c r="Z245" s="465"/>
      <c r="AA245" s="558"/>
      <c r="AB245" s="559"/>
      <c r="AC245" s="560"/>
      <c r="AD245" s="369"/>
      <c r="AE245" s="369"/>
      <c r="AF245" s="369"/>
      <c r="AG245" s="369"/>
      <c r="AH245" s="561" t="s">
        <v>1</v>
      </c>
      <c r="AI245" s="372"/>
      <c r="AJ245" s="897"/>
      <c r="AK245" s="562"/>
      <c r="AL245" s="559"/>
      <c r="AM245" s="560"/>
      <c r="AN245" s="369"/>
      <c r="AO245" s="369"/>
      <c r="AP245" s="369"/>
      <c r="AQ245" s="369"/>
      <c r="AR245" s="370" t="s">
        <v>1</v>
      </c>
      <c r="AS245" s="372"/>
      <c r="AT245" s="869"/>
      <c r="AU245" s="869"/>
      <c r="AV245" s="869"/>
      <c r="AW245" s="547"/>
      <c r="AX245" s="548"/>
    </row>
    <row r="246" spans="1:50" ht="29.25" customHeight="1" x14ac:dyDescent="0.15">
      <c r="A246" s="574"/>
      <c r="B246" s="944" t="s">
        <v>74</v>
      </c>
      <c r="C246" s="939" t="s">
        <v>28</v>
      </c>
      <c r="D246" s="940"/>
      <c r="E246" s="940"/>
      <c r="F246" s="940"/>
      <c r="G246" s="940"/>
      <c r="H246" s="940"/>
      <c r="I246" s="941"/>
      <c r="J246" s="549"/>
      <c r="K246" s="411"/>
      <c r="L246" s="496"/>
      <c r="M246" s="496"/>
      <c r="N246" s="496"/>
      <c r="O246" s="496"/>
      <c r="P246" s="377"/>
      <c r="Q246" s="595"/>
      <c r="R246" s="454"/>
      <c r="S246" s="856" t="s">
        <v>74</v>
      </c>
      <c r="T246" s="906" t="s">
        <v>28</v>
      </c>
      <c r="U246" s="907"/>
      <c r="V246" s="907"/>
      <c r="W246" s="907"/>
      <c r="X246" s="907"/>
      <c r="Y246" s="907"/>
      <c r="Z246" s="908"/>
      <c r="AA246" s="714" t="s">
        <v>2</v>
      </c>
      <c r="AB246" s="498" t="s">
        <v>184</v>
      </c>
      <c r="AC246" s="499"/>
      <c r="AD246" s="499"/>
      <c r="AE246" s="499"/>
      <c r="AF246" s="499"/>
      <c r="AG246" s="381"/>
      <c r="AH246" s="382"/>
      <c r="AI246" s="388"/>
      <c r="AJ246" s="810" t="s">
        <v>277</v>
      </c>
      <c r="AK246" s="712" t="s">
        <v>3</v>
      </c>
      <c r="AL246" s="200" t="s">
        <v>184</v>
      </c>
      <c r="AM246" s="261"/>
      <c r="AN246" s="720" t="s">
        <v>2</v>
      </c>
      <c r="AO246" s="287" t="s">
        <v>210</v>
      </c>
      <c r="AP246" s="499"/>
      <c r="AQ246" s="381"/>
      <c r="AR246" s="382"/>
      <c r="AS246" s="388"/>
      <c r="AT246" s="432"/>
      <c r="AU246" s="570"/>
      <c r="AV246" s="571"/>
      <c r="AW246" s="550"/>
      <c r="AX246" s="551"/>
    </row>
    <row r="247" spans="1:50" ht="29.25" customHeight="1" x14ac:dyDescent="0.4">
      <c r="A247" s="1064" t="s">
        <v>8</v>
      </c>
      <c r="B247" s="945"/>
      <c r="C247" s="942"/>
      <c r="D247" s="942"/>
      <c r="E247" s="942"/>
      <c r="F247" s="942"/>
      <c r="G247" s="942"/>
      <c r="H247" s="942"/>
      <c r="I247" s="943"/>
      <c r="J247" s="705" t="s">
        <v>3</v>
      </c>
      <c r="K247" s="552" t="str">
        <f>IF(K13="銀の認定【新規】","取組無し、または添付資料無し（初回のみ　※添付資料ない場合は採点対象外）","取組無し")</f>
        <v>取組無し</v>
      </c>
      <c r="L247" s="553"/>
      <c r="M247" s="575"/>
      <c r="N247" s="554"/>
      <c r="O247" s="554"/>
      <c r="P247" s="554"/>
      <c r="Q247" s="555"/>
      <c r="R247" s="204"/>
      <c r="S247" s="857"/>
      <c r="T247" s="885"/>
      <c r="U247" s="885"/>
      <c r="V247" s="885"/>
      <c r="W247" s="885"/>
      <c r="X247" s="885"/>
      <c r="Y247" s="885"/>
      <c r="Z247" s="886"/>
      <c r="AA247" s="705" t="s">
        <v>3</v>
      </c>
      <c r="AB247" s="552" t="str">
        <f>IF(K13="銀の認定【新規】","取組無し、または添付資料無し（初回のみ　※添付資料ない場合は採点対象外）","取組無し")</f>
        <v>取組無し</v>
      </c>
      <c r="AC247" s="553"/>
      <c r="AD247" s="575"/>
      <c r="AE247" s="554"/>
      <c r="AF247" s="554"/>
      <c r="AG247" s="554"/>
      <c r="AH247" s="555"/>
      <c r="AI247" s="293"/>
      <c r="AJ247" s="844"/>
      <c r="AK247" s="725" t="s">
        <v>3</v>
      </c>
      <c r="AL247" s="728" t="str">
        <f>IF(K13="銀の認定【新規】","取組無し、または添付資料無し（初回のみ　※添付資料ない場合は採点対象外）","取組無し")</f>
        <v>取組無し</v>
      </c>
      <c r="AM247" s="553"/>
      <c r="AN247" s="575"/>
      <c r="AO247" s="554"/>
      <c r="AP247" s="554"/>
      <c r="AQ247" s="554"/>
      <c r="AR247" s="555"/>
      <c r="AS247" s="293"/>
      <c r="AT247" s="868">
        <f>Q267</f>
        <v>3</v>
      </c>
      <c r="AU247" s="868">
        <f>AH267</f>
        <v>3</v>
      </c>
      <c r="AV247" s="868">
        <f>AR267</f>
        <v>3</v>
      </c>
      <c r="AW247" s="785" t="s">
        <v>411</v>
      </c>
      <c r="AX247" s="786"/>
    </row>
    <row r="248" spans="1:50" ht="18.95" customHeight="1" x14ac:dyDescent="0.4">
      <c r="A248" s="1064"/>
      <c r="B248" s="945"/>
      <c r="C248" s="942"/>
      <c r="D248" s="942"/>
      <c r="E248" s="942"/>
      <c r="F248" s="942"/>
      <c r="G248" s="942"/>
      <c r="H248" s="942"/>
      <c r="I248" s="943"/>
      <c r="J248" s="817" t="s">
        <v>86</v>
      </c>
      <c r="K248" s="804"/>
      <c r="L248" s="804"/>
      <c r="N248" s="290"/>
      <c r="O248" s="290"/>
      <c r="P248" s="290"/>
      <c r="Q248" s="291"/>
      <c r="R248" s="204"/>
      <c r="S248" s="857"/>
      <c r="T248" s="885"/>
      <c r="U248" s="885"/>
      <c r="V248" s="885"/>
      <c r="W248" s="885"/>
      <c r="X248" s="885"/>
      <c r="Y248" s="885"/>
      <c r="Z248" s="886"/>
      <c r="AA248" s="817" t="s">
        <v>86</v>
      </c>
      <c r="AB248" s="804"/>
      <c r="AC248" s="804"/>
      <c r="AD248" s="68"/>
      <c r="AE248" s="290"/>
      <c r="AF248" s="290"/>
      <c r="AG248" s="290"/>
      <c r="AH248" s="291"/>
      <c r="AI248" s="293"/>
      <c r="AJ248" s="844"/>
      <c r="AK248" s="804" t="s">
        <v>86</v>
      </c>
      <c r="AL248" s="804"/>
      <c r="AM248" s="804"/>
      <c r="AN248" s="68"/>
      <c r="AO248" s="290"/>
      <c r="AP248" s="290"/>
      <c r="AQ248" s="290"/>
      <c r="AR248" s="291"/>
      <c r="AS248" s="293"/>
      <c r="AT248" s="868"/>
      <c r="AU248" s="868"/>
      <c r="AV248" s="868"/>
      <c r="AW248" s="778"/>
      <c r="AX248" s="779"/>
    </row>
    <row r="249" spans="1:50" ht="18.95" customHeight="1" x14ac:dyDescent="0.4">
      <c r="A249" s="1064"/>
      <c r="B249" s="945"/>
      <c r="C249" s="942"/>
      <c r="D249" s="942"/>
      <c r="E249" s="942"/>
      <c r="F249" s="942"/>
      <c r="G249" s="942"/>
      <c r="H249" s="942"/>
      <c r="I249" s="943"/>
      <c r="J249" s="699" t="s">
        <v>2</v>
      </c>
      <c r="K249" s="217" t="s">
        <v>152</v>
      </c>
      <c r="L249" s="66"/>
      <c r="N249" s="290"/>
      <c r="O249" s="290"/>
      <c r="P249" s="290"/>
      <c r="Q249" s="291"/>
      <c r="R249" s="396"/>
      <c r="S249" s="857"/>
      <c r="T249" s="885"/>
      <c r="U249" s="885"/>
      <c r="V249" s="885"/>
      <c r="W249" s="885"/>
      <c r="X249" s="885"/>
      <c r="Y249" s="885"/>
      <c r="Z249" s="886"/>
      <c r="AA249" s="699" t="s">
        <v>3</v>
      </c>
      <c r="AB249" s="217" t="s">
        <v>152</v>
      </c>
      <c r="AC249" s="66"/>
      <c r="AD249" s="68"/>
      <c r="AE249" s="290"/>
      <c r="AF249" s="290"/>
      <c r="AG249" s="290"/>
      <c r="AH249" s="291"/>
      <c r="AI249" s="301"/>
      <c r="AJ249" s="844"/>
      <c r="AK249" s="701" t="s">
        <v>3</v>
      </c>
      <c r="AL249" s="217" t="s">
        <v>152</v>
      </c>
      <c r="AM249" s="66"/>
      <c r="AN249" s="68"/>
      <c r="AO249" s="290"/>
      <c r="AP249" s="290"/>
      <c r="AQ249" s="290"/>
      <c r="AR249" s="291"/>
      <c r="AS249" s="301"/>
      <c r="AT249" s="868"/>
      <c r="AU249" s="868"/>
      <c r="AV249" s="868"/>
      <c r="AW249" s="780"/>
      <c r="AX249" s="781"/>
    </row>
    <row r="250" spans="1:50" ht="18.95" customHeight="1" x14ac:dyDescent="0.4">
      <c r="A250" s="1064"/>
      <c r="B250" s="945"/>
      <c r="C250" s="942"/>
      <c r="D250" s="942"/>
      <c r="E250" s="942"/>
      <c r="F250" s="942"/>
      <c r="G250" s="942"/>
      <c r="H250" s="942"/>
      <c r="I250" s="943"/>
      <c r="J250" s="289"/>
      <c r="K250" s="302" t="s">
        <v>153</v>
      </c>
      <c r="L250" s="66"/>
      <c r="N250" s="290"/>
      <c r="O250" s="290"/>
      <c r="P250" s="290"/>
      <c r="Q250" s="291"/>
      <c r="R250" s="300">
        <f>IF(J249="☑",11,0)</f>
        <v>11</v>
      </c>
      <c r="S250" s="857"/>
      <c r="T250" s="885"/>
      <c r="U250" s="885"/>
      <c r="V250" s="885"/>
      <c r="W250" s="885"/>
      <c r="X250" s="885"/>
      <c r="Y250" s="885"/>
      <c r="Z250" s="886"/>
      <c r="AA250" s="289"/>
      <c r="AB250" s="302" t="s">
        <v>153</v>
      </c>
      <c r="AC250" s="66"/>
      <c r="AD250" s="68"/>
      <c r="AE250" s="290"/>
      <c r="AF250" s="290"/>
      <c r="AG250" s="290"/>
      <c r="AH250" s="291"/>
      <c r="AI250" s="300">
        <f>IF(AA249="☑",11,0)</f>
        <v>0</v>
      </c>
      <c r="AJ250" s="844"/>
      <c r="AK250" s="294"/>
      <c r="AL250" s="302" t="s">
        <v>153</v>
      </c>
      <c r="AM250" s="66"/>
      <c r="AN250" s="68"/>
      <c r="AO250" s="290"/>
      <c r="AP250" s="290"/>
      <c r="AQ250" s="290"/>
      <c r="AR250" s="291"/>
      <c r="AS250" s="300">
        <f>IF(AK249="☑",11,0)</f>
        <v>0</v>
      </c>
      <c r="AT250" s="868"/>
      <c r="AU250" s="868"/>
      <c r="AV250" s="868"/>
      <c r="AW250" s="780"/>
      <c r="AX250" s="781"/>
    </row>
    <row r="251" spans="1:50" ht="18.95" customHeight="1" x14ac:dyDescent="0.4">
      <c r="A251" s="1064"/>
      <c r="B251" s="945"/>
      <c r="C251" s="942"/>
      <c r="D251" s="942"/>
      <c r="E251" s="942"/>
      <c r="F251" s="942"/>
      <c r="G251" s="942"/>
      <c r="H251" s="942"/>
      <c r="I251" s="943"/>
      <c r="J251" s="289"/>
      <c r="K251" s="701" t="s">
        <v>3</v>
      </c>
      <c r="L251" s="330" t="s">
        <v>155</v>
      </c>
      <c r="N251" s="290"/>
      <c r="O251" s="290"/>
      <c r="P251" s="290"/>
      <c r="Q251" s="291"/>
      <c r="R251" s="204"/>
      <c r="S251" s="857"/>
      <c r="T251" s="885"/>
      <c r="U251" s="885"/>
      <c r="V251" s="885"/>
      <c r="W251" s="885"/>
      <c r="X251" s="885"/>
      <c r="Y251" s="885"/>
      <c r="Z251" s="886"/>
      <c r="AA251" s="289"/>
      <c r="AB251" s="701" t="s">
        <v>3</v>
      </c>
      <c r="AC251" s="330" t="s">
        <v>155</v>
      </c>
      <c r="AD251" s="68"/>
      <c r="AE251" s="290"/>
      <c r="AF251" s="290"/>
      <c r="AG251" s="290"/>
      <c r="AH251" s="291"/>
      <c r="AI251" s="204"/>
      <c r="AJ251" s="844"/>
      <c r="AK251" s="294"/>
      <c r="AL251" s="701" t="s">
        <v>3</v>
      </c>
      <c r="AM251" s="330" t="s">
        <v>155</v>
      </c>
      <c r="AN251" s="68"/>
      <c r="AO251" s="290"/>
      <c r="AP251" s="290"/>
      <c r="AQ251" s="290"/>
      <c r="AR251" s="291"/>
      <c r="AS251" s="204"/>
      <c r="AT251" s="868"/>
      <c r="AU251" s="868"/>
      <c r="AV251" s="868"/>
      <c r="AW251" s="780"/>
      <c r="AX251" s="781"/>
    </row>
    <row r="252" spans="1:50" ht="18.95" customHeight="1" x14ac:dyDescent="0.4">
      <c r="A252" s="1064"/>
      <c r="B252" s="945"/>
      <c r="C252" s="197"/>
      <c r="D252" s="197"/>
      <c r="E252" s="197"/>
      <c r="F252" s="197"/>
      <c r="G252" s="197"/>
      <c r="H252" s="197"/>
      <c r="I252" s="198"/>
      <c r="J252" s="289"/>
      <c r="K252" s="701" t="s">
        <v>3</v>
      </c>
      <c r="L252" s="330" t="s">
        <v>154</v>
      </c>
      <c r="N252" s="290"/>
      <c r="O252" s="290"/>
      <c r="P252" s="290"/>
      <c r="Q252" s="291"/>
      <c r="R252" s="204"/>
      <c r="S252" s="857"/>
      <c r="T252" s="202"/>
      <c r="U252" s="202"/>
      <c r="V252" s="202"/>
      <c r="W252" s="202"/>
      <c r="X252" s="202"/>
      <c r="Y252" s="202"/>
      <c r="Z252" s="203"/>
      <c r="AA252" s="289"/>
      <c r="AB252" s="701" t="s">
        <v>3</v>
      </c>
      <c r="AC252" s="330" t="s">
        <v>154</v>
      </c>
      <c r="AD252" s="68"/>
      <c r="AE252" s="290"/>
      <c r="AF252" s="290"/>
      <c r="AG252" s="290"/>
      <c r="AH252" s="291"/>
      <c r="AI252" s="204"/>
      <c r="AJ252" s="844"/>
      <c r="AK252" s="294"/>
      <c r="AL252" s="701" t="s">
        <v>3</v>
      </c>
      <c r="AM252" s="330" t="s">
        <v>154</v>
      </c>
      <c r="AN252" s="68"/>
      <c r="AO252" s="290"/>
      <c r="AP252" s="290"/>
      <c r="AQ252" s="290"/>
      <c r="AR252" s="291"/>
      <c r="AS252" s="204"/>
      <c r="AT252" s="868"/>
      <c r="AU252" s="868"/>
      <c r="AV252" s="868"/>
      <c r="AW252" s="780"/>
      <c r="AX252" s="781"/>
    </row>
    <row r="253" spans="1:50" ht="18.95" customHeight="1" x14ac:dyDescent="0.4">
      <c r="A253" s="1064"/>
      <c r="B253" s="945"/>
      <c r="C253" s="197"/>
      <c r="D253" s="887" t="s">
        <v>179</v>
      </c>
      <c r="E253" s="888"/>
      <c r="F253" s="888"/>
      <c r="G253" s="888"/>
      <c r="H253" s="889"/>
      <c r="I253" s="198"/>
      <c r="J253" s="289"/>
      <c r="K253" s="701" t="s">
        <v>3</v>
      </c>
      <c r="L253" s="481" t="s">
        <v>107</v>
      </c>
      <c r="M253" s="482"/>
      <c r="N253" s="818"/>
      <c r="O253" s="819"/>
      <c r="P253" s="290"/>
      <c r="Q253" s="291"/>
      <c r="R253" s="204"/>
      <c r="S253" s="857"/>
      <c r="T253" s="202"/>
      <c r="U253" s="887" t="s">
        <v>179</v>
      </c>
      <c r="V253" s="888"/>
      <c r="W253" s="888"/>
      <c r="X253" s="888"/>
      <c r="Y253" s="889"/>
      <c r="Z253" s="203"/>
      <c r="AA253" s="289"/>
      <c r="AB253" s="701" t="s">
        <v>3</v>
      </c>
      <c r="AC253" s="481" t="s">
        <v>107</v>
      </c>
      <c r="AD253" s="482"/>
      <c r="AE253" s="818"/>
      <c r="AF253" s="819"/>
      <c r="AG253" s="290"/>
      <c r="AH253" s="291"/>
      <c r="AI253" s="204"/>
      <c r="AJ253" s="844"/>
      <c r="AK253" s="294"/>
      <c r="AL253" s="701" t="s">
        <v>3</v>
      </c>
      <c r="AM253" s="481" t="s">
        <v>107</v>
      </c>
      <c r="AN253" s="482"/>
      <c r="AO253" s="818"/>
      <c r="AP253" s="819"/>
      <c r="AQ253" s="290"/>
      <c r="AR253" s="291"/>
      <c r="AS253" s="204"/>
      <c r="AT253" s="868"/>
      <c r="AU253" s="868"/>
      <c r="AV253" s="868"/>
      <c r="AW253" s="540"/>
      <c r="AX253" s="541"/>
    </row>
    <row r="254" spans="1:50" ht="18.95" customHeight="1" x14ac:dyDescent="0.4">
      <c r="A254" s="1064"/>
      <c r="B254" s="945"/>
      <c r="C254" s="197"/>
      <c r="D254" s="890"/>
      <c r="E254" s="891"/>
      <c r="F254" s="891"/>
      <c r="G254" s="891"/>
      <c r="H254" s="892"/>
      <c r="I254" s="198"/>
      <c r="J254" s="703" t="s">
        <v>3</v>
      </c>
      <c r="K254" s="217" t="s">
        <v>123</v>
      </c>
      <c r="L254" s="66"/>
      <c r="N254" s="290"/>
      <c r="O254" s="290"/>
      <c r="P254" s="290"/>
      <c r="Q254" s="291"/>
      <c r="R254" s="204"/>
      <c r="S254" s="857"/>
      <c r="T254" s="202"/>
      <c r="U254" s="890"/>
      <c r="V254" s="891"/>
      <c r="W254" s="891"/>
      <c r="X254" s="891"/>
      <c r="Y254" s="892"/>
      <c r="Z254" s="203"/>
      <c r="AA254" s="703" t="s">
        <v>3</v>
      </c>
      <c r="AB254" s="217" t="s">
        <v>123</v>
      </c>
      <c r="AC254" s="66"/>
      <c r="AD254" s="68"/>
      <c r="AE254" s="290"/>
      <c r="AF254" s="290"/>
      <c r="AG254" s="290"/>
      <c r="AH254" s="291"/>
      <c r="AI254" s="204"/>
      <c r="AJ254" s="844"/>
      <c r="AK254" s="707" t="s">
        <v>3</v>
      </c>
      <c r="AL254" s="217" t="s">
        <v>123</v>
      </c>
      <c r="AM254" s="66"/>
      <c r="AN254" s="68"/>
      <c r="AO254" s="290"/>
      <c r="AP254" s="290"/>
      <c r="AQ254" s="290"/>
      <c r="AR254" s="291"/>
      <c r="AS254" s="204"/>
      <c r="AT254" s="868"/>
      <c r="AU254" s="868"/>
      <c r="AV254" s="868"/>
      <c r="AW254" s="771"/>
      <c r="AX254" s="772"/>
    </row>
    <row r="255" spans="1:50" ht="18.95" customHeight="1" x14ac:dyDescent="0.4">
      <c r="A255" s="1064"/>
      <c r="B255" s="945"/>
      <c r="C255" s="197"/>
      <c r="D255" s="848" t="s">
        <v>174</v>
      </c>
      <c r="E255" s="872"/>
      <c r="F255" s="872"/>
      <c r="G255" s="872"/>
      <c r="H255" s="873"/>
      <c r="I255" s="198"/>
      <c r="J255" s="289"/>
      <c r="K255" s="397" t="s">
        <v>125</v>
      </c>
      <c r="L255" s="66"/>
      <c r="N255" s="290"/>
      <c r="O255" s="290"/>
      <c r="P255" s="290"/>
      <c r="Q255" s="291"/>
      <c r="R255" s="300">
        <f>IF(J254="☑",11,0)</f>
        <v>0</v>
      </c>
      <c r="S255" s="857"/>
      <c r="T255" s="202"/>
      <c r="U255" s="848" t="s">
        <v>174</v>
      </c>
      <c r="V255" s="872"/>
      <c r="W255" s="872"/>
      <c r="X255" s="872"/>
      <c r="Y255" s="873"/>
      <c r="Z255" s="203"/>
      <c r="AA255" s="289"/>
      <c r="AB255" s="397" t="s">
        <v>125</v>
      </c>
      <c r="AC255" s="66"/>
      <c r="AD255" s="68"/>
      <c r="AE255" s="290"/>
      <c r="AF255" s="290"/>
      <c r="AG255" s="290"/>
      <c r="AH255" s="291"/>
      <c r="AI255" s="300">
        <f>IF(AA254="☑",11,0)</f>
        <v>0</v>
      </c>
      <c r="AJ255" s="844"/>
      <c r="AK255" s="294"/>
      <c r="AL255" s="397" t="s">
        <v>125</v>
      </c>
      <c r="AM255" s="66"/>
      <c r="AN255" s="68"/>
      <c r="AO255" s="290"/>
      <c r="AP255" s="290"/>
      <c r="AQ255" s="290"/>
      <c r="AR255" s="291"/>
      <c r="AS255" s="300">
        <f>IF(AK254="☑",11,0)</f>
        <v>0</v>
      </c>
      <c r="AT255" s="868"/>
      <c r="AU255" s="868"/>
      <c r="AV255" s="868"/>
      <c r="AW255" s="773"/>
      <c r="AX255" s="772"/>
    </row>
    <row r="256" spans="1:50" ht="18.95" customHeight="1" x14ac:dyDescent="0.4">
      <c r="A256" s="1064"/>
      <c r="B256" s="945"/>
      <c r="C256" s="197"/>
      <c r="D256" s="874"/>
      <c r="E256" s="875"/>
      <c r="F256" s="875"/>
      <c r="G256" s="875"/>
      <c r="H256" s="876"/>
      <c r="I256" s="198"/>
      <c r="J256" s="289"/>
      <c r="K256" s="701" t="s">
        <v>3</v>
      </c>
      <c r="L256" s="330" t="s">
        <v>102</v>
      </c>
      <c r="M256" s="596"/>
      <c r="N256" s="290"/>
      <c r="O256" s="290"/>
      <c r="P256" s="290"/>
      <c r="Q256" s="291"/>
      <c r="R256" s="204"/>
      <c r="S256" s="857"/>
      <c r="T256" s="202"/>
      <c r="U256" s="874"/>
      <c r="V256" s="875"/>
      <c r="W256" s="875"/>
      <c r="X256" s="875"/>
      <c r="Y256" s="876"/>
      <c r="Z256" s="203"/>
      <c r="AA256" s="289"/>
      <c r="AB256" s="701" t="s">
        <v>3</v>
      </c>
      <c r="AC256" s="330" t="s">
        <v>102</v>
      </c>
      <c r="AD256" s="596"/>
      <c r="AE256" s="290"/>
      <c r="AF256" s="290"/>
      <c r="AG256" s="290"/>
      <c r="AH256" s="291"/>
      <c r="AI256" s="204"/>
      <c r="AJ256" s="844"/>
      <c r="AK256" s="294"/>
      <c r="AL256" s="701" t="s">
        <v>3</v>
      </c>
      <c r="AM256" s="330" t="s">
        <v>102</v>
      </c>
      <c r="AN256" s="596"/>
      <c r="AO256" s="290"/>
      <c r="AP256" s="290"/>
      <c r="AQ256" s="290"/>
      <c r="AR256" s="291"/>
      <c r="AS256" s="204"/>
      <c r="AT256" s="868"/>
      <c r="AU256" s="868"/>
      <c r="AV256" s="868"/>
      <c r="AW256" s="773"/>
      <c r="AX256" s="772"/>
    </row>
    <row r="257" spans="1:50" ht="18.95" customHeight="1" x14ac:dyDescent="0.4">
      <c r="A257" s="1064"/>
      <c r="B257" s="945"/>
      <c r="C257" s="197"/>
      <c r="D257" s="848" t="s">
        <v>175</v>
      </c>
      <c r="E257" s="877"/>
      <c r="F257" s="877"/>
      <c r="G257" s="877"/>
      <c r="H257" s="878"/>
      <c r="I257" s="198"/>
      <c r="J257" s="289"/>
      <c r="K257" s="701" t="s">
        <v>3</v>
      </c>
      <c r="L257" s="330" t="s">
        <v>101</v>
      </c>
      <c r="M257" s="66"/>
      <c r="N257" s="290"/>
      <c r="O257" s="290"/>
      <c r="P257" s="290"/>
      <c r="Q257" s="291"/>
      <c r="R257" s="204"/>
      <c r="S257" s="857"/>
      <c r="T257" s="202"/>
      <c r="U257" s="848" t="s">
        <v>175</v>
      </c>
      <c r="V257" s="877"/>
      <c r="W257" s="877"/>
      <c r="X257" s="877"/>
      <c r="Y257" s="878"/>
      <c r="Z257" s="203"/>
      <c r="AA257" s="289"/>
      <c r="AB257" s="701" t="s">
        <v>3</v>
      </c>
      <c r="AC257" s="330" t="s">
        <v>101</v>
      </c>
      <c r="AD257" s="66"/>
      <c r="AE257" s="290"/>
      <c r="AF257" s="290"/>
      <c r="AG257" s="290"/>
      <c r="AH257" s="291"/>
      <c r="AI257" s="204"/>
      <c r="AJ257" s="844"/>
      <c r="AK257" s="294"/>
      <c r="AL257" s="701" t="s">
        <v>3</v>
      </c>
      <c r="AM257" s="330" t="s">
        <v>101</v>
      </c>
      <c r="AN257" s="66"/>
      <c r="AO257" s="290"/>
      <c r="AP257" s="290"/>
      <c r="AQ257" s="290"/>
      <c r="AR257" s="291"/>
      <c r="AS257" s="204"/>
      <c r="AT257" s="868"/>
      <c r="AU257" s="868"/>
      <c r="AV257" s="868"/>
      <c r="AW257" s="773"/>
      <c r="AX257" s="772"/>
    </row>
    <row r="258" spans="1:50" ht="18.95" customHeight="1" x14ac:dyDescent="0.4">
      <c r="A258" s="1064"/>
      <c r="B258" s="945"/>
      <c r="C258" s="197"/>
      <c r="D258" s="879"/>
      <c r="E258" s="880"/>
      <c r="F258" s="880"/>
      <c r="G258" s="880"/>
      <c r="H258" s="881"/>
      <c r="I258" s="198"/>
      <c r="J258" s="289"/>
      <c r="K258" s="701" t="s">
        <v>3</v>
      </c>
      <c r="L258" s="481" t="s">
        <v>181</v>
      </c>
      <c r="M258" s="482"/>
      <c r="N258" s="818"/>
      <c r="O258" s="819"/>
      <c r="P258" s="290"/>
      <c r="Q258" s="291"/>
      <c r="R258" s="204"/>
      <c r="S258" s="857"/>
      <c r="T258" s="202"/>
      <c r="U258" s="879"/>
      <c r="V258" s="880"/>
      <c r="W258" s="880"/>
      <c r="X258" s="880"/>
      <c r="Y258" s="881"/>
      <c r="Z258" s="203"/>
      <c r="AA258" s="289"/>
      <c r="AB258" s="701" t="s">
        <v>3</v>
      </c>
      <c r="AC258" s="481" t="s">
        <v>181</v>
      </c>
      <c r="AD258" s="482"/>
      <c r="AE258" s="818"/>
      <c r="AF258" s="819"/>
      <c r="AG258" s="290"/>
      <c r="AH258" s="291"/>
      <c r="AI258" s="204"/>
      <c r="AJ258" s="844"/>
      <c r="AK258" s="294"/>
      <c r="AL258" s="701" t="s">
        <v>3</v>
      </c>
      <c r="AM258" s="481" t="s">
        <v>181</v>
      </c>
      <c r="AN258" s="482"/>
      <c r="AO258" s="818"/>
      <c r="AP258" s="819"/>
      <c r="AQ258" s="290"/>
      <c r="AR258" s="291"/>
      <c r="AS258" s="204"/>
      <c r="AT258" s="868"/>
      <c r="AU258" s="868"/>
      <c r="AV258" s="868"/>
      <c r="AW258" s="773"/>
      <c r="AX258" s="772"/>
    </row>
    <row r="259" spans="1:50" ht="18.95" customHeight="1" x14ac:dyDescent="0.4">
      <c r="A259" s="1064"/>
      <c r="B259" s="945"/>
      <c r="C259" s="485"/>
      <c r="D259" s="485"/>
      <c r="E259" s="485"/>
      <c r="F259" s="485"/>
      <c r="G259" s="343"/>
      <c r="H259" s="343"/>
      <c r="I259" s="343"/>
      <c r="J259" s="239" t="s">
        <v>92</v>
      </c>
      <c r="K259" s="240"/>
      <c r="L259" s="318"/>
      <c r="M259" s="318"/>
      <c r="N259" s="240"/>
      <c r="O259" s="290"/>
      <c r="P259" s="435"/>
      <c r="Q259" s="291"/>
      <c r="R259" s="204"/>
      <c r="S259" s="857"/>
      <c r="T259" s="486"/>
      <c r="U259" s="486"/>
      <c r="V259" s="486"/>
      <c r="W259" s="486"/>
      <c r="X259" s="346"/>
      <c r="Y259" s="346"/>
      <c r="Z259" s="346"/>
      <c r="AA259" s="239" t="s">
        <v>92</v>
      </c>
      <c r="AB259" s="240"/>
      <c r="AC259" s="318"/>
      <c r="AD259" s="318"/>
      <c r="AE259" s="240"/>
      <c r="AF259" s="290"/>
      <c r="AG259" s="435"/>
      <c r="AH259" s="291"/>
      <c r="AI259" s="204"/>
      <c r="AJ259" s="844"/>
      <c r="AK259" s="240" t="s">
        <v>92</v>
      </c>
      <c r="AL259" s="240"/>
      <c r="AM259" s="318"/>
      <c r="AN259" s="318"/>
      <c r="AO259" s="240"/>
      <c r="AP259" s="290"/>
      <c r="AQ259" s="435"/>
      <c r="AR259" s="291"/>
      <c r="AS259" s="204"/>
      <c r="AT259" s="868"/>
      <c r="AU259" s="868"/>
      <c r="AV259" s="868"/>
      <c r="AW259" s="773"/>
      <c r="AX259" s="772"/>
    </row>
    <row r="260" spans="1:50" ht="18.95" customHeight="1" x14ac:dyDescent="0.4">
      <c r="A260" s="1064"/>
      <c r="B260" s="945"/>
      <c r="C260" s="485"/>
      <c r="D260" s="485"/>
      <c r="E260" s="485"/>
      <c r="F260" s="485"/>
      <c r="G260" s="338"/>
      <c r="H260" s="338"/>
      <c r="I260" s="338"/>
      <c r="J260" s="699" t="s">
        <v>2</v>
      </c>
      <c r="K260" s="330" t="s">
        <v>80</v>
      </c>
      <c r="L260" s="331"/>
      <c r="M260" s="331"/>
      <c r="N260" s="290"/>
      <c r="O260" s="290"/>
      <c r="P260" s="66"/>
      <c r="Q260" s="291"/>
      <c r="R260" s="333">
        <f>IF(AND(R250=0,R255=0),99,IF(AND(J260="☑",J261="☑"),99,IF(AND(J260="□",J261="□"),99,IF(J260="☑",1,2))))</f>
        <v>1</v>
      </c>
      <c r="S260" s="857"/>
      <c r="T260" s="486"/>
      <c r="U260" s="486"/>
      <c r="V260" s="486"/>
      <c r="W260" s="486"/>
      <c r="X260" s="342"/>
      <c r="Y260" s="342"/>
      <c r="Z260" s="342"/>
      <c r="AA260" s="699" t="s">
        <v>3</v>
      </c>
      <c r="AB260" s="330" t="s">
        <v>80</v>
      </c>
      <c r="AC260" s="331"/>
      <c r="AD260" s="331"/>
      <c r="AE260" s="290"/>
      <c r="AF260" s="290"/>
      <c r="AG260" s="66"/>
      <c r="AH260" s="291"/>
      <c r="AI260" s="333">
        <f>IF(AND(AI250=0,AI255=0),99,IF(AND(AA260="☑",AA261="☑"),99,IF(AND(AA260="□",AA261="□"),99,IF(AA260="☑",1,2))))</f>
        <v>99</v>
      </c>
      <c r="AJ260" s="844"/>
      <c r="AK260" s="701" t="s">
        <v>3</v>
      </c>
      <c r="AL260" s="330" t="s">
        <v>80</v>
      </c>
      <c r="AM260" s="331"/>
      <c r="AN260" s="331"/>
      <c r="AO260" s="290"/>
      <c r="AP260" s="290"/>
      <c r="AQ260" s="66"/>
      <c r="AR260" s="291"/>
      <c r="AS260" s="333">
        <f>IF(AND(AS250=0,AS255=0),99,IF(AND(AK260="☑",AK261="☑"),99,IF(AND(AK260="□",AK261="□"),99,IF(AK260="☑",1,2))))</f>
        <v>99</v>
      </c>
      <c r="AT260" s="868"/>
      <c r="AU260" s="868"/>
      <c r="AV260" s="868"/>
      <c r="AW260" s="773"/>
      <c r="AX260" s="772"/>
    </row>
    <row r="261" spans="1:50" ht="18.95" customHeight="1" x14ac:dyDescent="0.4">
      <c r="A261" s="1064"/>
      <c r="B261" s="945"/>
      <c r="C261" s="356"/>
      <c r="D261" s="508"/>
      <c r="E261" s="411"/>
      <c r="F261" s="508"/>
      <c r="G261" s="343"/>
      <c r="H261" s="343"/>
      <c r="I261" s="343"/>
      <c r="J261" s="699" t="s">
        <v>3</v>
      </c>
      <c r="K261" s="317" t="s">
        <v>81</v>
      </c>
      <c r="L261" s="318"/>
      <c r="M261" s="318"/>
      <c r="N261" s="66"/>
      <c r="O261" s="290"/>
      <c r="P261" s="290"/>
      <c r="Q261" s="291"/>
      <c r="R261" s="204"/>
      <c r="S261" s="857"/>
      <c r="T261" s="358"/>
      <c r="U261" s="509"/>
      <c r="V261" s="412"/>
      <c r="W261" s="509"/>
      <c r="X261" s="346"/>
      <c r="Y261" s="346"/>
      <c r="Z261" s="346"/>
      <c r="AA261" s="699" t="s">
        <v>3</v>
      </c>
      <c r="AB261" s="317" t="s">
        <v>81</v>
      </c>
      <c r="AC261" s="318"/>
      <c r="AD261" s="318"/>
      <c r="AE261" s="66"/>
      <c r="AF261" s="290"/>
      <c r="AG261" s="290"/>
      <c r="AH261" s="291"/>
      <c r="AI261" s="204"/>
      <c r="AJ261" s="844"/>
      <c r="AK261" s="701" t="s">
        <v>3</v>
      </c>
      <c r="AL261" s="317" t="s">
        <v>81</v>
      </c>
      <c r="AM261" s="318"/>
      <c r="AN261" s="318"/>
      <c r="AO261" s="66"/>
      <c r="AP261" s="290"/>
      <c r="AQ261" s="290"/>
      <c r="AR261" s="291"/>
      <c r="AS261" s="204"/>
      <c r="AT261" s="868"/>
      <c r="AU261" s="868"/>
      <c r="AV261" s="868"/>
      <c r="AW261" s="773"/>
      <c r="AX261" s="772"/>
    </row>
    <row r="262" spans="1:50" ht="18.95" customHeight="1" x14ac:dyDescent="0.15">
      <c r="A262" s="1064"/>
      <c r="B262" s="945"/>
      <c r="C262" s="197"/>
      <c r="D262" s="197"/>
      <c r="E262" s="352"/>
      <c r="F262" s="338"/>
      <c r="G262" s="338"/>
      <c r="H262" s="338"/>
      <c r="I262" s="197"/>
      <c r="J262" s="239" t="s">
        <v>256</v>
      </c>
      <c r="K262" s="240"/>
      <c r="L262" s="295"/>
      <c r="M262" s="240"/>
      <c r="N262" s="290"/>
      <c r="O262" s="751" t="str">
        <f>IF(O263="","",IFERROR(IF(DATEDIF(O263,$K$14,"M")&lt;6,"レポート記入日から6ヵ月未満になっていませんか？",""),""))</f>
        <v/>
      </c>
      <c r="P262" s="290"/>
      <c r="Q262" s="291"/>
      <c r="R262" s="204"/>
      <c r="S262" s="857"/>
      <c r="T262" s="202"/>
      <c r="U262" s="202"/>
      <c r="V262" s="355"/>
      <c r="W262" s="342"/>
      <c r="X262" s="342"/>
      <c r="Y262" s="342"/>
      <c r="Z262" s="202"/>
      <c r="AA262" s="239" t="s">
        <v>256</v>
      </c>
      <c r="AB262" s="240"/>
      <c r="AC262" s="295"/>
      <c r="AD262" s="240"/>
      <c r="AE262" s="290"/>
      <c r="AF262" s="751" t="str">
        <f>IF(AF263="","",IFERROR(IF(DATEDIF(AF263,$K$14,"M")&lt;6,"レポート記入日から6ヵ月未満になっていませんか？",""),""))</f>
        <v/>
      </c>
      <c r="AG262" s="290"/>
      <c r="AH262" s="291"/>
      <c r="AI262" s="204"/>
      <c r="AJ262" s="844"/>
      <c r="AK262" s="240" t="s">
        <v>256</v>
      </c>
      <c r="AL262" s="240"/>
      <c r="AM262" s="295"/>
      <c r="AN262" s="240"/>
      <c r="AO262" s="290"/>
      <c r="AP262" s="751" t="str">
        <f>IF(AP263="","",IFERROR(IF(DATEDIF(AP263,$K$14,"M")&lt;6,"レポート記入日から6ヵ月未満になっていませんか？",""),""))</f>
        <v/>
      </c>
      <c r="AQ262" s="290"/>
      <c r="AR262" s="291"/>
      <c r="AS262" s="204"/>
      <c r="AT262" s="868"/>
      <c r="AU262" s="868"/>
      <c r="AV262" s="868"/>
      <c r="AW262" s="773"/>
      <c r="AX262" s="772"/>
    </row>
    <row r="263" spans="1:50" ht="18.95" customHeight="1" x14ac:dyDescent="0.4">
      <c r="A263" s="1064"/>
      <c r="B263" s="945"/>
      <c r="C263" s="197"/>
      <c r="D263" s="197"/>
      <c r="E263" s="197"/>
      <c r="F263" s="197"/>
      <c r="G263" s="197"/>
      <c r="H263" s="197"/>
      <c r="I263" s="197"/>
      <c r="J263" s="710" t="s">
        <v>819</v>
      </c>
      <c r="K263" s="348" t="s">
        <v>85</v>
      </c>
      <c r="L263" s="242"/>
      <c r="M263" s="242"/>
      <c r="N263" s="484" t="s">
        <v>87</v>
      </c>
      <c r="O263" s="704"/>
      <c r="P263" s="290"/>
      <c r="Q263" s="291"/>
      <c r="R263" s="333">
        <f>IF(AND(R250=0,R255=0),99,IF(AND(J263="☑",J264="☑",J265="☑"),99,IF(AND(J263="□",J264="□",J265="□"),99,IF(AND(J263="☑",J264="☑"),99,IF(AND(J263="☑",J265="☑"),99,IF(AND(J264="☑",J265="☑"),99,IF(J263="☑",1,IF(J264="☑",2,3))))))))</f>
        <v>1</v>
      </c>
      <c r="S263" s="857"/>
      <c r="T263" s="202"/>
      <c r="U263" s="202"/>
      <c r="V263" s="202"/>
      <c r="W263" s="202"/>
      <c r="X263" s="202"/>
      <c r="Y263" s="202"/>
      <c r="Z263" s="202"/>
      <c r="AA263" s="699" t="s">
        <v>3</v>
      </c>
      <c r="AB263" s="348" t="s">
        <v>85</v>
      </c>
      <c r="AC263" s="242"/>
      <c r="AD263" s="242"/>
      <c r="AE263" s="484" t="s">
        <v>87</v>
      </c>
      <c r="AF263" s="704"/>
      <c r="AG263" s="290"/>
      <c r="AH263" s="291"/>
      <c r="AI263" s="333">
        <f>IF(AND(AI250=0,AI255=0),99,IF(AND(AA263="☑",AA264="☑",AA265="☑"),99,IF(AND(AA263="□",AA264="□",AA265="□"),99,IF(AND(AA263="☑",AA264="☑"),99,IF(AND(AA263="☑",AA265="☑"),99,IF(AND(AA264="☑",AA265="☑"),99,IF(AA263="☑",1,IF(AA264="☑",2,3))))))))</f>
        <v>99</v>
      </c>
      <c r="AJ263" s="844"/>
      <c r="AK263" s="701" t="s">
        <v>3</v>
      </c>
      <c r="AL263" s="348" t="s">
        <v>85</v>
      </c>
      <c r="AM263" s="242"/>
      <c r="AN263" s="242"/>
      <c r="AO263" s="484" t="s">
        <v>87</v>
      </c>
      <c r="AP263" s="704"/>
      <c r="AQ263" s="290"/>
      <c r="AR263" s="291"/>
      <c r="AS263" s="333">
        <f>IF(AND(AS250=0,AS255=0),99,IF(AND(AK263="☑",AK264="☑",AK265="☑"),99,IF(AND(AK263="□",AK264="□",AK265="□"),99,IF(AND(AK263="☑",AK264="☑"),99,IF(AND(AK263="☑",AK265="☑"),99,IF(AND(AK264="☑",AK265="☑"),99,IF(AK263="☑",1,IF(AK264="☑",2,3))))))))</f>
        <v>99</v>
      </c>
      <c r="AT263" s="868"/>
      <c r="AU263" s="868"/>
      <c r="AV263" s="868"/>
      <c r="AW263" s="773"/>
      <c r="AX263" s="772"/>
    </row>
    <row r="264" spans="1:50" ht="18.95" customHeight="1" x14ac:dyDescent="0.4">
      <c r="A264" s="1064"/>
      <c r="B264" s="945"/>
      <c r="C264" s="197"/>
      <c r="D264" s="197"/>
      <c r="E264" s="197"/>
      <c r="F264" s="197"/>
      <c r="G264" s="197"/>
      <c r="H264" s="197"/>
      <c r="I264" s="197"/>
      <c r="J264" s="699" t="s">
        <v>3</v>
      </c>
      <c r="K264" s="348" t="s">
        <v>83</v>
      </c>
      <c r="L264" s="242"/>
      <c r="M264" s="242"/>
      <c r="N264" s="353" t="s">
        <v>183</v>
      </c>
      <c r="O264" s="240"/>
      <c r="P264" s="290"/>
      <c r="Q264" s="291"/>
      <c r="R264" s="204"/>
      <c r="S264" s="857"/>
      <c r="T264" s="202"/>
      <c r="U264" s="202"/>
      <c r="V264" s="202"/>
      <c r="W264" s="202"/>
      <c r="X264" s="202"/>
      <c r="Y264" s="202"/>
      <c r="Z264" s="202"/>
      <c r="AA264" s="699" t="s">
        <v>3</v>
      </c>
      <c r="AB264" s="348" t="s">
        <v>83</v>
      </c>
      <c r="AC264" s="242"/>
      <c r="AD264" s="242"/>
      <c r="AE264" s="353" t="s">
        <v>183</v>
      </c>
      <c r="AF264" s="240"/>
      <c r="AG264" s="290"/>
      <c r="AH264" s="291"/>
      <c r="AI264" s="293"/>
      <c r="AJ264" s="844"/>
      <c r="AK264" s="701" t="s">
        <v>3</v>
      </c>
      <c r="AL264" s="348" t="s">
        <v>83</v>
      </c>
      <c r="AM264" s="242"/>
      <c r="AN264" s="242"/>
      <c r="AO264" s="353" t="s">
        <v>183</v>
      </c>
      <c r="AP264" s="240"/>
      <c r="AQ264" s="290"/>
      <c r="AR264" s="291"/>
      <c r="AS264" s="293"/>
      <c r="AT264" s="868"/>
      <c r="AU264" s="868"/>
      <c r="AV264" s="868"/>
      <c r="AW264" s="773"/>
      <c r="AX264" s="772"/>
    </row>
    <row r="265" spans="1:50" ht="18.95" customHeight="1" x14ac:dyDescent="0.4">
      <c r="A265" s="1064"/>
      <c r="B265" s="945"/>
      <c r="C265" s="197"/>
      <c r="D265" s="197"/>
      <c r="E265" s="197"/>
      <c r="F265" s="197"/>
      <c r="G265" s="197"/>
      <c r="H265" s="197"/>
      <c r="I265" s="197"/>
      <c r="J265" s="699" t="s">
        <v>3</v>
      </c>
      <c r="K265" s="348" t="s">
        <v>22</v>
      </c>
      <c r="L265" s="242"/>
      <c r="M265" s="242"/>
      <c r="N265" s="240"/>
      <c r="O265" s="243"/>
      <c r="P265" s="290"/>
      <c r="Q265" s="291"/>
      <c r="R265" s="204"/>
      <c r="S265" s="857"/>
      <c r="T265" s="202"/>
      <c r="U265" s="202"/>
      <c r="V265" s="202"/>
      <c r="W265" s="202"/>
      <c r="X265" s="202"/>
      <c r="Y265" s="202"/>
      <c r="Z265" s="202"/>
      <c r="AA265" s="699" t="s">
        <v>3</v>
      </c>
      <c r="AB265" s="348" t="s">
        <v>22</v>
      </c>
      <c r="AC265" s="242"/>
      <c r="AD265" s="242"/>
      <c r="AE265" s="240"/>
      <c r="AF265" s="243"/>
      <c r="AG265" s="290"/>
      <c r="AH265" s="291"/>
      <c r="AI265" s="293"/>
      <c r="AJ265" s="844"/>
      <c r="AK265" s="701" t="s">
        <v>3</v>
      </c>
      <c r="AL265" s="348" t="s">
        <v>22</v>
      </c>
      <c r="AM265" s="242"/>
      <c r="AN265" s="242"/>
      <c r="AO265" s="240"/>
      <c r="AP265" s="243"/>
      <c r="AQ265" s="290"/>
      <c r="AR265" s="291"/>
      <c r="AS265" s="293"/>
      <c r="AT265" s="868"/>
      <c r="AU265" s="868"/>
      <c r="AV265" s="868"/>
      <c r="AW265" s="773"/>
      <c r="AX265" s="772"/>
    </row>
    <row r="266" spans="1:50" ht="18.95" customHeight="1" x14ac:dyDescent="0.3">
      <c r="A266" s="1064"/>
      <c r="B266" s="945"/>
      <c r="C266" s="197"/>
      <c r="D266" s="197"/>
      <c r="E266" s="197"/>
      <c r="F266" s="197"/>
      <c r="G266" s="197"/>
      <c r="H266" s="197"/>
      <c r="I266" s="197"/>
      <c r="J266" s="359" t="s">
        <v>88</v>
      </c>
      <c r="K266" s="557"/>
      <c r="L266" s="241"/>
      <c r="M266" s="242"/>
      <c r="N266" s="240"/>
      <c r="O266" s="243"/>
      <c r="P266" s="243"/>
      <c r="Q266" s="244" t="str">
        <f>IF(ISNUMBER(Q267),"","必要項目が正しく選択されていません")</f>
        <v/>
      </c>
      <c r="R266" s="489"/>
      <c r="S266" s="857"/>
      <c r="T266" s="202"/>
      <c r="U266" s="202"/>
      <c r="V266" s="202"/>
      <c r="W266" s="202"/>
      <c r="X266" s="202"/>
      <c r="Y266" s="202"/>
      <c r="Z266" s="202"/>
      <c r="AA266" s="359" t="s">
        <v>224</v>
      </c>
      <c r="AB266" s="557"/>
      <c r="AC266" s="241"/>
      <c r="AD266" s="242"/>
      <c r="AE266" s="240"/>
      <c r="AF266" s="243"/>
      <c r="AG266" s="243"/>
      <c r="AH266" s="244" t="str">
        <f>IF(ISNUMBER(AH267),"","必要項目が正しく選択されていません")</f>
        <v/>
      </c>
      <c r="AI266" s="490"/>
      <c r="AJ266" s="844"/>
      <c r="AK266" s="360" t="s">
        <v>88</v>
      </c>
      <c r="AL266" s="557"/>
      <c r="AM266" s="241"/>
      <c r="AN266" s="242"/>
      <c r="AO266" s="240"/>
      <c r="AP266" s="243"/>
      <c r="AQ266" s="243"/>
      <c r="AR266" s="244" t="str">
        <f>IF(ISNUMBER(AR267),"","必要項目が正しく選択されていません")</f>
        <v/>
      </c>
      <c r="AS266" s="490"/>
      <c r="AT266" s="868"/>
      <c r="AU266" s="868"/>
      <c r="AV266" s="868"/>
      <c r="AW266" s="773"/>
      <c r="AX266" s="772"/>
    </row>
    <row r="267" spans="1:50" ht="36.950000000000003" customHeight="1" x14ac:dyDescent="0.25">
      <c r="A267" s="1064"/>
      <c r="B267" s="945"/>
      <c r="C267" s="197"/>
      <c r="D267" s="197"/>
      <c r="E267" s="197"/>
      <c r="F267" s="197"/>
      <c r="G267" s="197"/>
      <c r="H267" s="197"/>
      <c r="I267" s="197"/>
      <c r="J267" s="289"/>
      <c r="K267" s="790"/>
      <c r="L267" s="790"/>
      <c r="M267" s="790"/>
      <c r="N267" s="790"/>
      <c r="O267" s="790"/>
      <c r="P267" s="243"/>
      <c r="Q267" s="247">
        <f>IF(J247="☑",1,IF(AND(OR(R250=11,R255=11,),OR(R260=99,R263=99)),"error",IF(AND(R250=11,R260=1,R263=1),3,IF(AND(R250=11,R260=1,R263=2),2,IF(AND(R250=11,R260=2,R263=1),2,IF(AND(R250=11,R260=2,R263=2),2,IF(AND(R250=0,R255=11,R260=1,R263=1),2,IF(AND(R250=0,R255=11,R260=1,R263=2),2,IF(AND(R250=0,R255=11,R260=2,R263=1),2,IF(AND(R250=0,R255=11,R260=2,R263=2),2,1))))))))))</f>
        <v>3</v>
      </c>
      <c r="R267" s="491"/>
      <c r="S267" s="857"/>
      <c r="T267" s="202"/>
      <c r="U267" s="202"/>
      <c r="V267" s="202"/>
      <c r="W267" s="202"/>
      <c r="X267" s="202"/>
      <c r="Y267" s="202"/>
      <c r="Z267" s="202"/>
      <c r="AA267" s="289"/>
      <c r="AB267" s="790"/>
      <c r="AC267" s="790"/>
      <c r="AD267" s="790"/>
      <c r="AE267" s="790"/>
      <c r="AF267" s="790"/>
      <c r="AG267" s="243"/>
      <c r="AH267" s="544">
        <f>IF(AA246="☑",Q267,IF(AA247="☑",1,IF(AND(OR(AI250=11,AI255=11,),OR(AI260=99,AI263=99)),"error",IF(AND(AI250=11,AI260=1,AI263=1),3,IF(AND(AI250=11,AI260=1,AI263=2),2,IF(AND(AI250=11,AI260=2,AI263=1),2,IF(AND(AI250=11,AI260=2,AI263=2),2,IF(AND(AI250=0,AI255=11,AI260=1,AI263=1),2,IF(AND(AI250=0,AI255=11,AI260=1,AI263=2),2,IF(AND(AI250=0,AI255=11,AI260=2,AI263=1),2,IF(AND(AI250=0,AI255=11,AI260=2,AI263=2),2,1)))))))))))</f>
        <v>3</v>
      </c>
      <c r="AI267" s="491"/>
      <c r="AJ267" s="844"/>
      <c r="AK267" s="294"/>
      <c r="AL267" s="790"/>
      <c r="AM267" s="790"/>
      <c r="AN267" s="790"/>
      <c r="AO267" s="790"/>
      <c r="AP267" s="790"/>
      <c r="AQ267" s="243"/>
      <c r="AR267" s="247">
        <f>IF(AK246="☑",Q267,IF(AN246="☑",AH267,IF(AK247="☑",1,IF(AND(OR(AS250=11,AS255=11,),OR(AS260=99,AS263=99)),"error",IF(AND(AS250=11,AS260=1,AS263=1),3,IF(AND(AS250=11,AS260=1,AS263=2),2,IF(AND(AS250=11,AS260=2,AS263=1),2,IF(AND(AS250=11,AS260=2,AS263=2),2,IF(AND(AS250=0,AS255=11,AS260=1,AS263=1),2,IF(AND(AS250=0,AS255=11,AS260=1,AS263=2),2,IF(AND(AS250=0,AS255=11,AS260=2,AS263=1),2,IF(AND(AS250=0,AS255=11,AS260=2,AS263=2),2,1))))))))))))</f>
        <v>3</v>
      </c>
      <c r="AS267" s="491"/>
      <c r="AT267" s="868"/>
      <c r="AU267" s="868"/>
      <c r="AV267" s="868"/>
      <c r="AW267" s="223"/>
      <c r="AX267" s="224"/>
    </row>
    <row r="268" spans="1:50" ht="15.75" customHeight="1" x14ac:dyDescent="0.15">
      <c r="A268" s="1064"/>
      <c r="B268" s="945"/>
      <c r="C268" s="197"/>
      <c r="D268" s="197"/>
      <c r="E268" s="197"/>
      <c r="F268" s="197"/>
      <c r="G268" s="197"/>
      <c r="H268" s="197"/>
      <c r="I268" s="197"/>
      <c r="J268" s="289"/>
      <c r="K268" s="583"/>
      <c r="L268" s="584"/>
      <c r="M268" s="584"/>
      <c r="N268" s="295"/>
      <c r="O268" s="295"/>
      <c r="P268" s="295"/>
      <c r="Q268" s="586" t="s">
        <v>1</v>
      </c>
      <c r="R268" s="388"/>
      <c r="S268" s="857"/>
      <c r="T268" s="202"/>
      <c r="U268" s="202"/>
      <c r="V268" s="202"/>
      <c r="W268" s="202"/>
      <c r="X268" s="202"/>
      <c r="Y268" s="202"/>
      <c r="Z268" s="202"/>
      <c r="AA268" s="289"/>
      <c r="AB268" s="583"/>
      <c r="AC268" s="584"/>
      <c r="AD268" s="584"/>
      <c r="AE268" s="295"/>
      <c r="AF268" s="295"/>
      <c r="AG268" s="295"/>
      <c r="AH268" s="585" t="s">
        <v>1</v>
      </c>
      <c r="AI268" s="388"/>
      <c r="AJ268" s="871"/>
      <c r="AK268" s="294"/>
      <c r="AL268" s="583"/>
      <c r="AM268" s="584"/>
      <c r="AN268" s="584"/>
      <c r="AO268" s="295"/>
      <c r="AP268" s="295"/>
      <c r="AQ268" s="295"/>
      <c r="AR268" s="586" t="s">
        <v>1</v>
      </c>
      <c r="AS268" s="388"/>
      <c r="AT268" s="869"/>
      <c r="AU268" s="869"/>
      <c r="AV268" s="869"/>
      <c r="AW268" s="547"/>
      <c r="AX268" s="548"/>
    </row>
    <row r="269" spans="1:50" ht="29.25" customHeight="1" x14ac:dyDescent="0.15">
      <c r="A269" s="1064"/>
      <c r="B269" s="936" t="s">
        <v>79</v>
      </c>
      <c r="C269" s="1047" t="s">
        <v>27</v>
      </c>
      <c r="D269" s="1048"/>
      <c r="E269" s="1048"/>
      <c r="F269" s="1048"/>
      <c r="G269" s="1048"/>
      <c r="H269" s="1048"/>
      <c r="I269" s="1048"/>
      <c r="J269" s="520"/>
      <c r="K269" s="521"/>
      <c r="L269" s="425"/>
      <c r="M269" s="425"/>
      <c r="N269" s="425"/>
      <c r="O269" s="425"/>
      <c r="P269" s="425"/>
      <c r="Q269" s="497"/>
      <c r="R269" s="597"/>
      <c r="S269" s="909" t="s">
        <v>79</v>
      </c>
      <c r="T269" s="946" t="s">
        <v>27</v>
      </c>
      <c r="U269" s="883"/>
      <c r="V269" s="883"/>
      <c r="W269" s="883"/>
      <c r="X269" s="883"/>
      <c r="Y269" s="883"/>
      <c r="Z269" s="884"/>
      <c r="AA269" s="712" t="s">
        <v>2</v>
      </c>
      <c r="AB269" s="200" t="s">
        <v>184</v>
      </c>
      <c r="AC269" s="201"/>
      <c r="AD269" s="201"/>
      <c r="AE269" s="201"/>
      <c r="AF269" s="201"/>
      <c r="AG269" s="201"/>
      <c r="AH269" s="522"/>
      <c r="AI269" s="590"/>
      <c r="AJ269" s="965" t="s">
        <v>285</v>
      </c>
      <c r="AK269" s="712" t="s">
        <v>3</v>
      </c>
      <c r="AL269" s="200" t="s">
        <v>184</v>
      </c>
      <c r="AM269" s="261"/>
      <c r="AN269" s="720" t="s">
        <v>2</v>
      </c>
      <c r="AO269" s="287" t="s">
        <v>210</v>
      </c>
      <c r="AP269" s="201"/>
      <c r="AQ269" s="201"/>
      <c r="AR269" s="522"/>
      <c r="AS269" s="590"/>
      <c r="AT269" s="432"/>
      <c r="AU269" s="432"/>
      <c r="AV269" s="524"/>
      <c r="AW269" s="550"/>
      <c r="AX269" s="551"/>
    </row>
    <row r="270" spans="1:50" ht="29.25" customHeight="1" x14ac:dyDescent="0.4">
      <c r="A270" s="1064"/>
      <c r="B270" s="937"/>
      <c r="C270" s="942"/>
      <c r="D270" s="942"/>
      <c r="E270" s="942"/>
      <c r="F270" s="942"/>
      <c r="G270" s="942"/>
      <c r="H270" s="942"/>
      <c r="I270" s="942"/>
      <c r="J270" s="705" t="s">
        <v>3</v>
      </c>
      <c r="K270" s="552" t="str">
        <f>IF(K13="銀の認定【新規】","取組無し、または添付資料無し（初回のみ　※添付資料ない場合は採点対象外）","取組無し")</f>
        <v>取組無し</v>
      </c>
      <c r="L270" s="553"/>
      <c r="M270" s="575"/>
      <c r="N270" s="598"/>
      <c r="O270" s="598"/>
      <c r="P270" s="598"/>
      <c r="Q270" s="599"/>
      <c r="R270" s="600"/>
      <c r="S270" s="904"/>
      <c r="T270" s="885"/>
      <c r="U270" s="885"/>
      <c r="V270" s="885"/>
      <c r="W270" s="885"/>
      <c r="X270" s="885"/>
      <c r="Y270" s="885"/>
      <c r="Z270" s="886"/>
      <c r="AA270" s="705" t="s">
        <v>3</v>
      </c>
      <c r="AB270" s="552" t="str">
        <f>IF(K13="銀の認定【新規】","取組無し、または添付資料無し（初回のみ　※添付資料ない場合は採点対象外）","取組無し")</f>
        <v>取組無し</v>
      </c>
      <c r="AC270" s="553"/>
      <c r="AD270" s="575"/>
      <c r="AE270" s="598"/>
      <c r="AF270" s="598"/>
      <c r="AG270" s="598"/>
      <c r="AH270" s="599"/>
      <c r="AI270" s="578"/>
      <c r="AJ270" s="966"/>
      <c r="AK270" s="725" t="s">
        <v>3</v>
      </c>
      <c r="AL270" s="552" t="str">
        <f>IF(K13="銀の認定【新規】","取組無し、または添付資料無し（初回のみ　※添付資料ない場合は採点対象外）","取組無し")</f>
        <v>取組無し</v>
      </c>
      <c r="AM270" s="553"/>
      <c r="AN270" s="575"/>
      <c r="AO270" s="598"/>
      <c r="AP270" s="598"/>
      <c r="AQ270" s="598"/>
      <c r="AR270" s="599"/>
      <c r="AS270" s="578"/>
      <c r="AT270" s="868">
        <f>Q287</f>
        <v>3</v>
      </c>
      <c r="AU270" s="868">
        <f>AH287</f>
        <v>3</v>
      </c>
      <c r="AV270" s="868">
        <f>AR287</f>
        <v>3</v>
      </c>
      <c r="AW270" s="785" t="s">
        <v>411</v>
      </c>
      <c r="AX270" s="786"/>
    </row>
    <row r="271" spans="1:50" ht="18.95" customHeight="1" x14ac:dyDescent="0.4">
      <c r="A271" s="1064"/>
      <c r="B271" s="937"/>
      <c r="C271" s="942"/>
      <c r="D271" s="942"/>
      <c r="E271" s="942"/>
      <c r="F271" s="942"/>
      <c r="G271" s="942"/>
      <c r="H271" s="942"/>
      <c r="I271" s="942"/>
      <c r="J271" s="817" t="s">
        <v>86</v>
      </c>
      <c r="K271" s="804"/>
      <c r="L271" s="804"/>
      <c r="N271" s="290"/>
      <c r="O271" s="290"/>
      <c r="P271" s="290"/>
      <c r="Q271" s="291"/>
      <c r="R271" s="204"/>
      <c r="S271" s="904"/>
      <c r="T271" s="885"/>
      <c r="U271" s="885"/>
      <c r="V271" s="885"/>
      <c r="W271" s="885"/>
      <c r="X271" s="885"/>
      <c r="Y271" s="885"/>
      <c r="Z271" s="886"/>
      <c r="AA271" s="804" t="s">
        <v>86</v>
      </c>
      <c r="AB271" s="804"/>
      <c r="AC271" s="804"/>
      <c r="AD271" s="68"/>
      <c r="AE271" s="290"/>
      <c r="AF271" s="290"/>
      <c r="AG271" s="290"/>
      <c r="AH271" s="291"/>
      <c r="AI271" s="293"/>
      <c r="AJ271" s="966"/>
      <c r="AK271" s="1077" t="s">
        <v>86</v>
      </c>
      <c r="AL271" s="1077"/>
      <c r="AM271" s="1077"/>
      <c r="AN271" s="68"/>
      <c r="AO271" s="290"/>
      <c r="AP271" s="290"/>
      <c r="AQ271" s="290"/>
      <c r="AR271" s="291"/>
      <c r="AS271" s="293"/>
      <c r="AT271" s="868"/>
      <c r="AU271" s="868"/>
      <c r="AV271" s="868"/>
      <c r="AW271" s="778"/>
      <c r="AX271" s="779"/>
    </row>
    <row r="272" spans="1:50" ht="18.95" customHeight="1" x14ac:dyDescent="0.4">
      <c r="A272" s="1064"/>
      <c r="B272" s="937"/>
      <c r="C272" s="942"/>
      <c r="D272" s="942"/>
      <c r="E272" s="942"/>
      <c r="F272" s="942"/>
      <c r="G272" s="942"/>
      <c r="H272" s="942"/>
      <c r="I272" s="942"/>
      <c r="J272" s="699" t="s">
        <v>2</v>
      </c>
      <c r="K272" s="217" t="s">
        <v>122</v>
      </c>
      <c r="L272" s="217"/>
      <c r="N272" s="290"/>
      <c r="O272" s="290"/>
      <c r="P272" s="290"/>
      <c r="Q272" s="291"/>
      <c r="R272" s="396"/>
      <c r="S272" s="904"/>
      <c r="T272" s="885"/>
      <c r="U272" s="885"/>
      <c r="V272" s="885"/>
      <c r="W272" s="885"/>
      <c r="X272" s="885"/>
      <c r="Y272" s="885"/>
      <c r="Z272" s="886"/>
      <c r="AA272" s="701" t="s">
        <v>3</v>
      </c>
      <c r="AB272" s="217" t="s">
        <v>122</v>
      </c>
      <c r="AC272" s="217"/>
      <c r="AD272" s="68"/>
      <c r="AE272" s="290"/>
      <c r="AF272" s="290"/>
      <c r="AG272" s="290"/>
      <c r="AH272" s="291"/>
      <c r="AI272" s="301"/>
      <c r="AJ272" s="966"/>
      <c r="AK272" s="701" t="s">
        <v>3</v>
      </c>
      <c r="AL272" s="217" t="s">
        <v>122</v>
      </c>
      <c r="AM272" s="217"/>
      <c r="AN272" s="68"/>
      <c r="AO272" s="290"/>
      <c r="AP272" s="290"/>
      <c r="AQ272" s="290"/>
      <c r="AR272" s="291"/>
      <c r="AS272" s="301"/>
      <c r="AT272" s="868"/>
      <c r="AU272" s="868"/>
      <c r="AV272" s="868"/>
      <c r="AW272" s="780"/>
      <c r="AX272" s="781"/>
    </row>
    <row r="273" spans="1:50" ht="18.95" customHeight="1" x14ac:dyDescent="0.4">
      <c r="A273" s="1064"/>
      <c r="B273" s="937"/>
      <c r="C273" s="942"/>
      <c r="D273" s="942"/>
      <c r="E273" s="942"/>
      <c r="F273" s="942"/>
      <c r="G273" s="942"/>
      <c r="H273" s="942"/>
      <c r="I273" s="942"/>
      <c r="J273" s="289"/>
      <c r="K273" s="397" t="s">
        <v>111</v>
      </c>
      <c r="L273" s="217"/>
      <c r="N273" s="290"/>
      <c r="O273" s="290"/>
      <c r="P273" s="290"/>
      <c r="Q273" s="291"/>
      <c r="R273" s="300">
        <f>IF(J272="☑",11,0)</f>
        <v>11</v>
      </c>
      <c r="S273" s="904"/>
      <c r="T273" s="885"/>
      <c r="U273" s="885"/>
      <c r="V273" s="885"/>
      <c r="W273" s="885"/>
      <c r="X273" s="885"/>
      <c r="Y273" s="885"/>
      <c r="Z273" s="886"/>
      <c r="AA273" s="294"/>
      <c r="AB273" s="397" t="s">
        <v>111</v>
      </c>
      <c r="AC273" s="217"/>
      <c r="AD273" s="68"/>
      <c r="AE273" s="290"/>
      <c r="AF273" s="290"/>
      <c r="AG273" s="290"/>
      <c r="AH273" s="291"/>
      <c r="AI273" s="300">
        <f>IF(AA272="☑",11,0)</f>
        <v>0</v>
      </c>
      <c r="AJ273" s="966"/>
      <c r="AK273" s="294"/>
      <c r="AL273" s="397" t="s">
        <v>111</v>
      </c>
      <c r="AM273" s="217"/>
      <c r="AN273" s="68"/>
      <c r="AO273" s="290"/>
      <c r="AP273" s="290"/>
      <c r="AQ273" s="290"/>
      <c r="AR273" s="291"/>
      <c r="AS273" s="300">
        <f>IF(AK272="☑",11,0)</f>
        <v>0</v>
      </c>
      <c r="AT273" s="868"/>
      <c r="AU273" s="868"/>
      <c r="AV273" s="868"/>
      <c r="AW273" s="780"/>
      <c r="AX273" s="781"/>
    </row>
    <row r="274" spans="1:50" ht="18.95" customHeight="1" x14ac:dyDescent="0.4">
      <c r="A274" s="1064"/>
      <c r="B274" s="937"/>
      <c r="C274" s="942"/>
      <c r="D274" s="942"/>
      <c r="E274" s="942"/>
      <c r="F274" s="942"/>
      <c r="G274" s="942"/>
      <c r="H274" s="942"/>
      <c r="I274" s="942"/>
      <c r="J274" s="289"/>
      <c r="K274" s="701" t="s">
        <v>3</v>
      </c>
      <c r="L274" s="330" t="s">
        <v>119</v>
      </c>
      <c r="M274" s="290"/>
      <c r="N274" s="290"/>
      <c r="O274" s="290"/>
      <c r="P274" s="290"/>
      <c r="Q274" s="291"/>
      <c r="R274" s="577"/>
      <c r="S274" s="904"/>
      <c r="T274" s="885"/>
      <c r="U274" s="885"/>
      <c r="V274" s="885"/>
      <c r="W274" s="885"/>
      <c r="X274" s="885"/>
      <c r="Y274" s="885"/>
      <c r="Z274" s="886"/>
      <c r="AA274" s="294"/>
      <c r="AB274" s="701" t="s">
        <v>3</v>
      </c>
      <c r="AC274" s="330" t="s">
        <v>119</v>
      </c>
      <c r="AD274" s="290"/>
      <c r="AE274" s="290"/>
      <c r="AF274" s="290"/>
      <c r="AG274" s="290"/>
      <c r="AH274" s="291"/>
      <c r="AI274" s="577"/>
      <c r="AJ274" s="966"/>
      <c r="AK274" s="294"/>
      <c r="AL274" s="701" t="s">
        <v>3</v>
      </c>
      <c r="AM274" s="330" t="s">
        <v>119</v>
      </c>
      <c r="AN274" s="290"/>
      <c r="AO274" s="290"/>
      <c r="AP274" s="290"/>
      <c r="AQ274" s="290"/>
      <c r="AR274" s="291"/>
      <c r="AS274" s="577"/>
      <c r="AT274" s="868"/>
      <c r="AU274" s="868"/>
      <c r="AV274" s="868"/>
      <c r="AW274" s="780"/>
      <c r="AX274" s="781"/>
    </row>
    <row r="275" spans="1:50" ht="18.95" customHeight="1" x14ac:dyDescent="0.4">
      <c r="A275" s="1064"/>
      <c r="B275" s="937"/>
      <c r="C275" s="343"/>
      <c r="D275" s="343"/>
      <c r="E275" s="343"/>
      <c r="F275" s="343"/>
      <c r="G275" s="343"/>
      <c r="H275" s="343"/>
      <c r="I275" s="398"/>
      <c r="J275" s="289"/>
      <c r="K275" s="701" t="s">
        <v>3</v>
      </c>
      <c r="L275" s="330" t="s">
        <v>99</v>
      </c>
      <c r="N275" s="290"/>
      <c r="O275" s="290"/>
      <c r="P275" s="290"/>
      <c r="Q275" s="291"/>
      <c r="R275" s="577"/>
      <c r="S275" s="904"/>
      <c r="T275" s="346"/>
      <c r="U275" s="346"/>
      <c r="V275" s="346"/>
      <c r="W275" s="346"/>
      <c r="X275" s="346"/>
      <c r="Y275" s="346"/>
      <c r="Z275" s="399"/>
      <c r="AA275" s="289"/>
      <c r="AB275" s="701" t="s">
        <v>3</v>
      </c>
      <c r="AC275" s="330" t="s">
        <v>99</v>
      </c>
      <c r="AD275" s="68"/>
      <c r="AE275" s="290"/>
      <c r="AF275" s="290"/>
      <c r="AG275" s="290"/>
      <c r="AH275" s="291"/>
      <c r="AI275" s="577"/>
      <c r="AJ275" s="966"/>
      <c r="AK275" s="294"/>
      <c r="AL275" s="701" t="s">
        <v>3</v>
      </c>
      <c r="AM275" s="330" t="s">
        <v>99</v>
      </c>
      <c r="AN275" s="68"/>
      <c r="AO275" s="290"/>
      <c r="AP275" s="290"/>
      <c r="AQ275" s="290"/>
      <c r="AR275" s="291"/>
      <c r="AS275" s="577"/>
      <c r="AT275" s="868"/>
      <c r="AU275" s="868"/>
      <c r="AV275" s="868"/>
      <c r="AW275" s="780"/>
      <c r="AX275" s="781"/>
    </row>
    <row r="276" spans="1:50" ht="18.95" customHeight="1" x14ac:dyDescent="0.4">
      <c r="A276" s="1064"/>
      <c r="B276" s="937"/>
      <c r="C276" s="343"/>
      <c r="D276" s="887" t="s">
        <v>179</v>
      </c>
      <c r="E276" s="888"/>
      <c r="F276" s="888"/>
      <c r="G276" s="888"/>
      <c r="H276" s="889"/>
      <c r="I276" s="398"/>
      <c r="J276" s="289"/>
      <c r="K276" s="701" t="s">
        <v>3</v>
      </c>
      <c r="L276" s="330" t="s">
        <v>120</v>
      </c>
      <c r="N276" s="290"/>
      <c r="O276" s="290"/>
      <c r="P276" s="290"/>
      <c r="Q276" s="291"/>
      <c r="R276" s="577"/>
      <c r="S276" s="904"/>
      <c r="T276" s="346"/>
      <c r="U276" s="887" t="s">
        <v>179</v>
      </c>
      <c r="V276" s="888"/>
      <c r="W276" s="888"/>
      <c r="X276" s="888"/>
      <c r="Y276" s="889"/>
      <c r="Z276" s="399"/>
      <c r="AA276" s="289"/>
      <c r="AB276" s="701" t="s">
        <v>3</v>
      </c>
      <c r="AC276" s="330" t="s">
        <v>120</v>
      </c>
      <c r="AD276" s="68"/>
      <c r="AE276" s="290"/>
      <c r="AF276" s="290"/>
      <c r="AG276" s="290"/>
      <c r="AH276" s="291"/>
      <c r="AI276" s="577"/>
      <c r="AJ276" s="966"/>
      <c r="AK276" s="294"/>
      <c r="AL276" s="701" t="s">
        <v>3</v>
      </c>
      <c r="AM276" s="330" t="s">
        <v>120</v>
      </c>
      <c r="AN276" s="68"/>
      <c r="AO276" s="290"/>
      <c r="AP276" s="290"/>
      <c r="AQ276" s="290"/>
      <c r="AR276" s="291"/>
      <c r="AS276" s="577"/>
      <c r="AT276" s="868"/>
      <c r="AU276" s="868"/>
      <c r="AV276" s="868"/>
      <c r="AW276" s="540"/>
      <c r="AX276" s="541"/>
    </row>
    <row r="277" spans="1:50" ht="18.95" customHeight="1" x14ac:dyDescent="0.4">
      <c r="A277" s="1064"/>
      <c r="B277" s="937"/>
      <c r="C277" s="343"/>
      <c r="D277" s="890"/>
      <c r="E277" s="891"/>
      <c r="F277" s="891"/>
      <c r="G277" s="891"/>
      <c r="H277" s="892"/>
      <c r="I277" s="398"/>
      <c r="J277" s="289"/>
      <c r="K277" s="701" t="s">
        <v>3</v>
      </c>
      <c r="L277" s="330" t="s">
        <v>103</v>
      </c>
      <c r="M277" s="66"/>
      <c r="N277" s="290"/>
      <c r="O277" s="290"/>
      <c r="P277" s="290"/>
      <c r="Q277" s="291"/>
      <c r="R277" s="204"/>
      <c r="S277" s="904"/>
      <c r="T277" s="346"/>
      <c r="U277" s="890"/>
      <c r="V277" s="891"/>
      <c r="W277" s="891"/>
      <c r="X277" s="891"/>
      <c r="Y277" s="892"/>
      <c r="Z277" s="399"/>
      <c r="AA277" s="289"/>
      <c r="AB277" s="701" t="s">
        <v>3</v>
      </c>
      <c r="AC277" s="330" t="s">
        <v>103</v>
      </c>
      <c r="AD277" s="66"/>
      <c r="AE277" s="290"/>
      <c r="AF277" s="290"/>
      <c r="AG277" s="290"/>
      <c r="AH277" s="291"/>
      <c r="AI277" s="204"/>
      <c r="AJ277" s="966"/>
      <c r="AK277" s="294"/>
      <c r="AL277" s="701" t="s">
        <v>3</v>
      </c>
      <c r="AM277" s="330" t="s">
        <v>103</v>
      </c>
      <c r="AN277" s="66"/>
      <c r="AO277" s="290"/>
      <c r="AP277" s="290"/>
      <c r="AQ277" s="290"/>
      <c r="AR277" s="291"/>
      <c r="AS277" s="204"/>
      <c r="AT277" s="868"/>
      <c r="AU277" s="868"/>
      <c r="AV277" s="868"/>
      <c r="AW277" s="771"/>
      <c r="AX277" s="772"/>
    </row>
    <row r="278" spans="1:50" ht="18.95" customHeight="1" x14ac:dyDescent="0.4">
      <c r="A278" s="1064"/>
      <c r="B278" s="937"/>
      <c r="C278" s="411"/>
      <c r="D278" s="848" t="s">
        <v>174</v>
      </c>
      <c r="E278" s="872"/>
      <c r="F278" s="872"/>
      <c r="G278" s="872"/>
      <c r="H278" s="873"/>
      <c r="I278" s="343"/>
      <c r="J278" s="289"/>
      <c r="K278" s="701" t="s">
        <v>3</v>
      </c>
      <c r="L278" s="481" t="s">
        <v>104</v>
      </c>
      <c r="M278" s="482"/>
      <c r="N278" s="968"/>
      <c r="O278" s="969"/>
      <c r="P278" s="290"/>
      <c r="Q278" s="291"/>
      <c r="R278" s="292"/>
      <c r="S278" s="904"/>
      <c r="T278" s="412"/>
      <c r="U278" s="848" t="s">
        <v>174</v>
      </c>
      <c r="V278" s="872"/>
      <c r="W278" s="872"/>
      <c r="X278" s="872"/>
      <c r="Y278" s="873"/>
      <c r="Z278" s="346"/>
      <c r="AA278" s="289"/>
      <c r="AB278" s="701" t="s">
        <v>3</v>
      </c>
      <c r="AC278" s="481" t="s">
        <v>104</v>
      </c>
      <c r="AD278" s="482"/>
      <c r="AE278" s="968"/>
      <c r="AF278" s="969"/>
      <c r="AG278" s="290"/>
      <c r="AH278" s="291"/>
      <c r="AI278" s="292"/>
      <c r="AJ278" s="966"/>
      <c r="AK278" s="294"/>
      <c r="AL278" s="701" t="s">
        <v>3</v>
      </c>
      <c r="AM278" s="481" t="s">
        <v>104</v>
      </c>
      <c r="AN278" s="482"/>
      <c r="AO278" s="968"/>
      <c r="AP278" s="969"/>
      <c r="AQ278" s="290"/>
      <c r="AR278" s="291"/>
      <c r="AS278" s="292"/>
      <c r="AT278" s="868"/>
      <c r="AU278" s="868"/>
      <c r="AV278" s="868"/>
      <c r="AW278" s="773"/>
      <c r="AX278" s="772"/>
    </row>
    <row r="279" spans="1:50" ht="18.95" customHeight="1" x14ac:dyDescent="0.4">
      <c r="A279" s="1064"/>
      <c r="B279" s="937"/>
      <c r="C279" s="352"/>
      <c r="D279" s="874"/>
      <c r="E279" s="875"/>
      <c r="F279" s="875"/>
      <c r="G279" s="875"/>
      <c r="H279" s="876"/>
      <c r="I279" s="338"/>
      <c r="J279" s="239" t="s">
        <v>92</v>
      </c>
      <c r="K279" s="240"/>
      <c r="L279" s="318"/>
      <c r="M279" s="318"/>
      <c r="N279" s="240"/>
      <c r="O279" s="290"/>
      <c r="P279" s="435"/>
      <c r="Q279" s="291"/>
      <c r="R279" s="410"/>
      <c r="S279" s="904"/>
      <c r="T279" s="355"/>
      <c r="U279" s="874"/>
      <c r="V279" s="875"/>
      <c r="W279" s="875"/>
      <c r="X279" s="875"/>
      <c r="Y279" s="876"/>
      <c r="Z279" s="342"/>
      <c r="AA279" s="239" t="s">
        <v>92</v>
      </c>
      <c r="AB279" s="240"/>
      <c r="AC279" s="318"/>
      <c r="AD279" s="318"/>
      <c r="AE279" s="240"/>
      <c r="AF279" s="290"/>
      <c r="AG279" s="435"/>
      <c r="AH279" s="291"/>
      <c r="AI279" s="410"/>
      <c r="AJ279" s="966"/>
      <c r="AK279" s="240" t="s">
        <v>92</v>
      </c>
      <c r="AL279" s="240"/>
      <c r="AM279" s="318"/>
      <c r="AN279" s="318"/>
      <c r="AO279" s="240"/>
      <c r="AP279" s="290"/>
      <c r="AQ279" s="435"/>
      <c r="AR279" s="291"/>
      <c r="AS279" s="410"/>
      <c r="AT279" s="868"/>
      <c r="AU279" s="868"/>
      <c r="AV279" s="868"/>
      <c r="AW279" s="773"/>
      <c r="AX279" s="772"/>
    </row>
    <row r="280" spans="1:50" ht="18.95" customHeight="1" x14ac:dyDescent="0.4">
      <c r="A280" s="1064"/>
      <c r="B280" s="937"/>
      <c r="C280" s="356"/>
      <c r="D280" s="848" t="s">
        <v>175</v>
      </c>
      <c r="E280" s="877"/>
      <c r="F280" s="877"/>
      <c r="G280" s="877"/>
      <c r="H280" s="878"/>
      <c r="I280" s="343"/>
      <c r="J280" s="699" t="s">
        <v>2</v>
      </c>
      <c r="K280" s="330" t="s">
        <v>80</v>
      </c>
      <c r="L280" s="601"/>
      <c r="M280" s="331"/>
      <c r="N280" s="290"/>
      <c r="O280" s="290"/>
      <c r="P280" s="66"/>
      <c r="Q280" s="291"/>
      <c r="R280" s="333">
        <f>IF(R273=0,99,IF(AND(J280="☑",J281="☑"),99,IF(AND(J280="□",J281="□"),99,IF(J280="☑",1,2))))</f>
        <v>1</v>
      </c>
      <c r="S280" s="904"/>
      <c r="T280" s="358"/>
      <c r="U280" s="848" t="s">
        <v>175</v>
      </c>
      <c r="V280" s="877"/>
      <c r="W280" s="877"/>
      <c r="X280" s="877"/>
      <c r="Y280" s="878"/>
      <c r="Z280" s="346"/>
      <c r="AA280" s="699" t="s">
        <v>3</v>
      </c>
      <c r="AB280" s="330" t="s">
        <v>80</v>
      </c>
      <c r="AC280" s="601"/>
      <c r="AD280" s="331"/>
      <c r="AE280" s="290"/>
      <c r="AF280" s="290"/>
      <c r="AG280" s="66"/>
      <c r="AH280" s="291"/>
      <c r="AI280" s="333">
        <f>IF(AI273=0,99,IF(AND(AA280="☑",AA281="☑"),99,IF(AND(AA280="□",AA281="□"),99,IF(AA280="☑",1,2))))</f>
        <v>99</v>
      </c>
      <c r="AJ280" s="966"/>
      <c r="AK280" s="701" t="s">
        <v>3</v>
      </c>
      <c r="AL280" s="330" t="s">
        <v>80</v>
      </c>
      <c r="AM280" s="601"/>
      <c r="AN280" s="331"/>
      <c r="AO280" s="290"/>
      <c r="AP280" s="290"/>
      <c r="AQ280" s="66"/>
      <c r="AR280" s="291"/>
      <c r="AS280" s="333">
        <f>IF(AS273=0,99,IF(AND(AK280="☑",AK281="☑"),99,IF(AND(AK280="□",AK281="□"),99,IF(AK280="☑",1,2))))</f>
        <v>99</v>
      </c>
      <c r="AT280" s="868"/>
      <c r="AU280" s="868"/>
      <c r="AV280" s="868"/>
      <c r="AW280" s="773"/>
      <c r="AX280" s="772"/>
    </row>
    <row r="281" spans="1:50" ht="18.95" customHeight="1" x14ac:dyDescent="0.4">
      <c r="A281" s="1064"/>
      <c r="B281" s="937"/>
      <c r="C281" s="352"/>
      <c r="D281" s="879"/>
      <c r="E281" s="880"/>
      <c r="F281" s="880"/>
      <c r="G281" s="880"/>
      <c r="H281" s="881"/>
      <c r="I281" s="343"/>
      <c r="J281" s="699" t="s">
        <v>3</v>
      </c>
      <c r="K281" s="317" t="s">
        <v>81</v>
      </c>
      <c r="L281" s="602"/>
      <c r="M281" s="318"/>
      <c r="N281" s="66"/>
      <c r="O281" s="290"/>
      <c r="P281" s="290"/>
      <c r="Q281" s="291"/>
      <c r="R281" s="410"/>
      <c r="S281" s="904"/>
      <c r="T281" s="355"/>
      <c r="U281" s="879"/>
      <c r="V281" s="880"/>
      <c r="W281" s="880"/>
      <c r="X281" s="880"/>
      <c r="Y281" s="881"/>
      <c r="Z281" s="346"/>
      <c r="AA281" s="699" t="s">
        <v>3</v>
      </c>
      <c r="AB281" s="317" t="s">
        <v>81</v>
      </c>
      <c r="AC281" s="602"/>
      <c r="AD281" s="318"/>
      <c r="AE281" s="66"/>
      <c r="AF281" s="290"/>
      <c r="AG281" s="290"/>
      <c r="AH281" s="291"/>
      <c r="AI281" s="410"/>
      <c r="AJ281" s="966"/>
      <c r="AK281" s="701" t="s">
        <v>3</v>
      </c>
      <c r="AL281" s="317" t="s">
        <v>81</v>
      </c>
      <c r="AM281" s="602"/>
      <c r="AN281" s="318"/>
      <c r="AO281" s="66"/>
      <c r="AP281" s="290"/>
      <c r="AQ281" s="290"/>
      <c r="AR281" s="291"/>
      <c r="AS281" s="410"/>
      <c r="AT281" s="868"/>
      <c r="AU281" s="868"/>
      <c r="AV281" s="868"/>
      <c r="AW281" s="773"/>
      <c r="AX281" s="772"/>
    </row>
    <row r="282" spans="1:50" ht="18.95" customHeight="1" x14ac:dyDescent="0.15">
      <c r="A282" s="1064"/>
      <c r="B282" s="937"/>
      <c r="C282" s="356"/>
      <c r="D282" s="343"/>
      <c r="E282" s="343"/>
      <c r="F282" s="343"/>
      <c r="G282" s="343"/>
      <c r="H282" s="343"/>
      <c r="I282" s="343"/>
      <c r="J282" s="239" t="s">
        <v>256</v>
      </c>
      <c r="K282" s="240"/>
      <c r="L282" s="295"/>
      <c r="M282" s="240"/>
      <c r="N282" s="290"/>
      <c r="O282" s="751" t="str">
        <f>IF(O283="","",IFERROR(IF(DATEDIF(O283,$K$14,"M")&lt;6,"レポート記入日から6ヵ月未満になっていませんか？",""),""))</f>
        <v/>
      </c>
      <c r="P282" s="290"/>
      <c r="Q282" s="291"/>
      <c r="R282" s="410"/>
      <c r="S282" s="904"/>
      <c r="T282" s="358"/>
      <c r="U282" s="346"/>
      <c r="V282" s="346"/>
      <c r="W282" s="346"/>
      <c r="X282" s="346"/>
      <c r="Y282" s="346"/>
      <c r="Z282" s="346"/>
      <c r="AA282" s="239" t="s">
        <v>256</v>
      </c>
      <c r="AB282" s="240"/>
      <c r="AC282" s="295"/>
      <c r="AD282" s="240"/>
      <c r="AE282" s="290"/>
      <c r="AF282" s="750" t="str">
        <f>IF(AF283="","",IFERROR(IF(DATEDIF(AF283,$K$14,"M")&lt;6,"レポート記入日から6ヵ月未満になっていませんか？",""),""))</f>
        <v/>
      </c>
      <c r="AG282" s="290"/>
      <c r="AH282" s="291"/>
      <c r="AI282" s="410"/>
      <c r="AJ282" s="966"/>
      <c r="AK282" s="240" t="s">
        <v>256</v>
      </c>
      <c r="AL282" s="240"/>
      <c r="AM282" s="295"/>
      <c r="AN282" s="240"/>
      <c r="AO282" s="290"/>
      <c r="AP282" s="344" t="str">
        <f>IF(AP283="","",IFERROR(IF(DATEDIF(AP283,$K$14,"M")&lt;6,"レポート記入日から6ヵ月未満になっていませんか？",""),""))</f>
        <v/>
      </c>
      <c r="AQ282" s="290"/>
      <c r="AR282" s="291"/>
      <c r="AS282" s="410"/>
      <c r="AT282" s="868"/>
      <c r="AU282" s="868"/>
      <c r="AV282" s="868"/>
      <c r="AW282" s="773"/>
      <c r="AX282" s="772"/>
    </row>
    <row r="283" spans="1:50" ht="18.95" customHeight="1" x14ac:dyDescent="0.4">
      <c r="A283" s="1064"/>
      <c r="B283" s="937"/>
      <c r="C283" s="527"/>
      <c r="D283" s="343"/>
      <c r="E283" s="343"/>
      <c r="F283" s="343"/>
      <c r="G283" s="343"/>
      <c r="H283" s="343"/>
      <c r="I283" s="343"/>
      <c r="J283" s="699" t="s">
        <v>2</v>
      </c>
      <c r="K283" s="348" t="s">
        <v>85</v>
      </c>
      <c r="L283" s="242"/>
      <c r="M283" s="242"/>
      <c r="N283" s="484" t="s">
        <v>87</v>
      </c>
      <c r="O283" s="704"/>
      <c r="P283" s="290"/>
      <c r="Q283" s="291"/>
      <c r="R283" s="333">
        <f>IF(R273=0,99,IF(AND(J283="☑",J284="☑",J285="☑"),99,IF(AND(J283="□",J284="□",J285="□"),99,IF(AND(J283="☑",J284="☑"),99,IF(AND(J283="☑",J285="☑"),99,IF(AND(J284="☑",J285="☑"),99,IF(J283="☑",1,IF(J284="☑",2,3))))))))</f>
        <v>1</v>
      </c>
      <c r="S283" s="904"/>
      <c r="T283" s="528"/>
      <c r="U283" s="346"/>
      <c r="V283" s="346"/>
      <c r="W283" s="346"/>
      <c r="X283" s="346"/>
      <c r="Y283" s="346"/>
      <c r="Z283" s="346"/>
      <c r="AA283" s="699" t="s">
        <v>3</v>
      </c>
      <c r="AB283" s="348" t="s">
        <v>85</v>
      </c>
      <c r="AC283" s="242"/>
      <c r="AD283" s="242"/>
      <c r="AE283" s="484" t="s">
        <v>87</v>
      </c>
      <c r="AF283" s="704"/>
      <c r="AG283" s="290"/>
      <c r="AH283" s="291"/>
      <c r="AI283" s="333">
        <f>IF(AI273=0,99,IF(AND(AA283="☑",AA284="☑",AA285="☑"),99,IF(AND(AA283="□",AA284="□",AA285="□"),99,IF(AND(AA283="☑",AA284="☑"),99,IF(AND(AA283="☑",AA285="☑"),99,IF(AND(AA284="☑",AA285="☑"),99,IF(AA283="☑",1,IF(AA284="☑",2,3))))))))</f>
        <v>99</v>
      </c>
      <c r="AJ283" s="966"/>
      <c r="AK283" s="701" t="s">
        <v>3</v>
      </c>
      <c r="AL283" s="348" t="s">
        <v>85</v>
      </c>
      <c r="AM283" s="242"/>
      <c r="AN283" s="242"/>
      <c r="AO283" s="484" t="s">
        <v>87</v>
      </c>
      <c r="AP283" s="704"/>
      <c r="AQ283" s="290"/>
      <c r="AR283" s="291"/>
      <c r="AS283" s="333">
        <f>IF(AS273=0,99,IF(AND(AK283="☑",AK284="☑",AK285="☑"),99,IF(AND(AK283="□",AK284="□",AK285="□"),99,IF(AND(AK283="☑",AK284="☑"),99,IF(AND(AK283="☑",AK285="☑"),99,IF(AND(AK284="☑",AK285="☑"),99,IF(AK283="☑",1,IF(AK284="☑",2,3))))))))</f>
        <v>99</v>
      </c>
      <c r="AT283" s="868"/>
      <c r="AU283" s="868"/>
      <c r="AV283" s="868"/>
      <c r="AW283" s="773"/>
      <c r="AX283" s="772"/>
    </row>
    <row r="284" spans="1:50" ht="18.95" customHeight="1" x14ac:dyDescent="0.4">
      <c r="A284" s="1064"/>
      <c r="B284" s="937"/>
      <c r="C284" s="603"/>
      <c r="D284" s="603"/>
      <c r="E284" s="603"/>
      <c r="F284" s="603"/>
      <c r="G284" s="603"/>
      <c r="H284" s="603"/>
      <c r="I284" s="603"/>
      <c r="J284" s="699" t="s">
        <v>3</v>
      </c>
      <c r="K284" s="348" t="s">
        <v>83</v>
      </c>
      <c r="L284" s="242"/>
      <c r="M284" s="242"/>
      <c r="N284" s="353" t="s">
        <v>183</v>
      </c>
      <c r="O284" s="240"/>
      <c r="P284" s="290"/>
      <c r="Q284" s="291"/>
      <c r="R284" s="204"/>
      <c r="S284" s="904"/>
      <c r="T284" s="604"/>
      <c r="U284" s="604"/>
      <c r="V284" s="604"/>
      <c r="W284" s="604"/>
      <c r="X284" s="604"/>
      <c r="Y284" s="604"/>
      <c r="Z284" s="604"/>
      <c r="AA284" s="699" t="s">
        <v>3</v>
      </c>
      <c r="AB284" s="348" t="s">
        <v>83</v>
      </c>
      <c r="AC284" s="242"/>
      <c r="AD284" s="242"/>
      <c r="AE284" s="353" t="s">
        <v>183</v>
      </c>
      <c r="AF284" s="240"/>
      <c r="AG284" s="290"/>
      <c r="AH284" s="291"/>
      <c r="AI284" s="293"/>
      <c r="AJ284" s="966"/>
      <c r="AK284" s="701" t="s">
        <v>3</v>
      </c>
      <c r="AL284" s="348" t="s">
        <v>83</v>
      </c>
      <c r="AM284" s="242"/>
      <c r="AN284" s="242"/>
      <c r="AO284" s="353" t="s">
        <v>183</v>
      </c>
      <c r="AP284" s="240"/>
      <c r="AQ284" s="290"/>
      <c r="AR284" s="291"/>
      <c r="AS284" s="293"/>
      <c r="AT284" s="868"/>
      <c r="AU284" s="868"/>
      <c r="AV284" s="868"/>
      <c r="AW284" s="773"/>
      <c r="AX284" s="772"/>
    </row>
    <row r="285" spans="1:50" ht="18.95" customHeight="1" x14ac:dyDescent="0.4">
      <c r="A285" s="1064"/>
      <c r="B285" s="937"/>
      <c r="C285" s="603"/>
      <c r="D285" s="603"/>
      <c r="E285" s="603"/>
      <c r="F285" s="603"/>
      <c r="G285" s="603"/>
      <c r="H285" s="603"/>
      <c r="I285" s="603"/>
      <c r="J285" s="699" t="s">
        <v>3</v>
      </c>
      <c r="K285" s="348" t="s">
        <v>22</v>
      </c>
      <c r="L285" s="242"/>
      <c r="M285" s="242"/>
      <c r="N285" s="240"/>
      <c r="O285" s="243"/>
      <c r="P285" s="290"/>
      <c r="Q285" s="291"/>
      <c r="R285" s="204"/>
      <c r="S285" s="904"/>
      <c r="T285" s="604"/>
      <c r="U285" s="604"/>
      <c r="V285" s="604"/>
      <c r="W285" s="604"/>
      <c r="X285" s="604"/>
      <c r="Y285" s="604"/>
      <c r="Z285" s="604"/>
      <c r="AA285" s="699" t="s">
        <v>3</v>
      </c>
      <c r="AB285" s="348" t="s">
        <v>22</v>
      </c>
      <c r="AC285" s="242"/>
      <c r="AD285" s="242"/>
      <c r="AE285" s="240"/>
      <c r="AF285" s="243"/>
      <c r="AG285" s="290"/>
      <c r="AH285" s="291"/>
      <c r="AI285" s="293"/>
      <c r="AJ285" s="966"/>
      <c r="AK285" s="701" t="s">
        <v>3</v>
      </c>
      <c r="AL285" s="348" t="s">
        <v>22</v>
      </c>
      <c r="AM285" s="242"/>
      <c r="AN285" s="242"/>
      <c r="AO285" s="240"/>
      <c r="AP285" s="243"/>
      <c r="AQ285" s="290"/>
      <c r="AR285" s="291"/>
      <c r="AS285" s="293"/>
      <c r="AT285" s="868"/>
      <c r="AU285" s="868"/>
      <c r="AV285" s="868"/>
      <c r="AW285" s="773"/>
      <c r="AX285" s="772"/>
    </row>
    <row r="286" spans="1:50" ht="18.95" customHeight="1" x14ac:dyDescent="0.3">
      <c r="A286" s="1064"/>
      <c r="B286" s="937"/>
      <c r="C286" s="603"/>
      <c r="D286" s="603"/>
      <c r="E286" s="603"/>
      <c r="F286" s="603"/>
      <c r="G286" s="603"/>
      <c r="H286" s="603"/>
      <c r="I286" s="603"/>
      <c r="J286" s="359" t="s">
        <v>88</v>
      </c>
      <c r="K286" s="557"/>
      <c r="L286" s="241"/>
      <c r="M286" s="242"/>
      <c r="N286" s="240"/>
      <c r="O286" s="243"/>
      <c r="P286" s="243"/>
      <c r="Q286" s="244" t="str">
        <f>IF(ISNUMBER(Q287),"","必要項目が正しく選択されていません")</f>
        <v/>
      </c>
      <c r="R286" s="489"/>
      <c r="S286" s="904"/>
      <c r="T286" s="604"/>
      <c r="U286" s="604"/>
      <c r="V286" s="604"/>
      <c r="W286" s="604"/>
      <c r="X286" s="604"/>
      <c r="Y286" s="604"/>
      <c r="Z286" s="604"/>
      <c r="AA286" s="359" t="s">
        <v>224</v>
      </c>
      <c r="AB286" s="557"/>
      <c r="AC286" s="241"/>
      <c r="AD286" s="242"/>
      <c r="AE286" s="240"/>
      <c r="AF286" s="243"/>
      <c r="AG286" s="243"/>
      <c r="AH286" s="244" t="str">
        <f>IF(ISNUMBER(AH287),"","必要項目が正しく選択されていません")</f>
        <v/>
      </c>
      <c r="AI286" s="490"/>
      <c r="AJ286" s="966"/>
      <c r="AK286" s="360" t="s">
        <v>88</v>
      </c>
      <c r="AL286" s="557"/>
      <c r="AM286" s="241"/>
      <c r="AN286" s="242"/>
      <c r="AO286" s="240"/>
      <c r="AP286" s="243"/>
      <c r="AQ286" s="243"/>
      <c r="AR286" s="244" t="str">
        <f>IF(ISNUMBER(AR287),"","必要項目が正しく選択されていません")</f>
        <v/>
      </c>
      <c r="AS286" s="490"/>
      <c r="AT286" s="868"/>
      <c r="AU286" s="868"/>
      <c r="AV286" s="868"/>
      <c r="AW286" s="773"/>
      <c r="AX286" s="772"/>
    </row>
    <row r="287" spans="1:50" ht="36.950000000000003" customHeight="1" x14ac:dyDescent="0.25">
      <c r="A287" s="1064"/>
      <c r="B287" s="937"/>
      <c r="C287" s="603"/>
      <c r="D287" s="603"/>
      <c r="E287" s="603"/>
      <c r="F287" s="603"/>
      <c r="G287" s="603"/>
      <c r="H287" s="603"/>
      <c r="I287" s="603"/>
      <c r="J287" s="289"/>
      <c r="K287" s="790"/>
      <c r="L287" s="790"/>
      <c r="M287" s="790"/>
      <c r="N287" s="790"/>
      <c r="O287" s="790"/>
      <c r="P287" s="243"/>
      <c r="Q287" s="247">
        <f>IF(J270="☑",1,IF(AND(R273=11,OR(R280=99,R283=99)),"error",IF(AND(R273=11,R280=1,R283=1),3,IF(AND(R273=11,R280=1,R283=2),2,IF(AND(R273=11,R280=2,R283=1),2,IF(AND(R273=11,R280=2,R283=2),2,1))))))</f>
        <v>3</v>
      </c>
      <c r="R287" s="491"/>
      <c r="S287" s="904"/>
      <c r="T287" s="604"/>
      <c r="U287" s="604"/>
      <c r="V287" s="604"/>
      <c r="W287" s="604"/>
      <c r="X287" s="604"/>
      <c r="Y287" s="604"/>
      <c r="Z287" s="604"/>
      <c r="AA287" s="289"/>
      <c r="AB287" s="790"/>
      <c r="AC287" s="790"/>
      <c r="AD287" s="790"/>
      <c r="AE287" s="790"/>
      <c r="AF287" s="790"/>
      <c r="AG287" s="243"/>
      <c r="AH287" s="544">
        <f>IF(AA269="☑",Q287,IF(AA270="☑",1,IF(AND(AI273=11,OR(AI280=99,AI283=99)),"error",IF(AND(AI273=11,AI280=1,AI283=1),3,IF(AND(AI273=11,AI280=1,AI283=2),2,IF(AND(AI273=11,AI280=2,AI283=1),2,IF(AND(AI273=11,AI280=2,AI283=2),2,1)))))))</f>
        <v>3</v>
      </c>
      <c r="AI287" s="491"/>
      <c r="AJ287" s="966"/>
      <c r="AK287" s="294"/>
      <c r="AL287" s="790"/>
      <c r="AM287" s="790"/>
      <c r="AN287" s="790"/>
      <c r="AO287" s="790"/>
      <c r="AP287" s="790"/>
      <c r="AQ287" s="243"/>
      <c r="AR287" s="247">
        <f>IF(AK269="☑",Q287,IF(AN269="☑",AH287,IF(AK270="☑",1,IF(AND(AS273=11,OR(AS280=99,AS283=99)),"error",IF(AND(AS273=11,AS280=1,AS283=1),3,IF(AND(AS273=11,AS280=1,AS283=2),2,IF(AND(AS273=11,AS280=2,AS283=1),2,IF(AND(AS273=11,AS280=2,AS283=2),2,1))))))))</f>
        <v>3</v>
      </c>
      <c r="AS287" s="491"/>
      <c r="AT287" s="868"/>
      <c r="AU287" s="868"/>
      <c r="AV287" s="868"/>
      <c r="AW287" s="223"/>
      <c r="AX287" s="224"/>
    </row>
    <row r="288" spans="1:50" ht="15.75" customHeight="1" thickBot="1" x14ac:dyDescent="0.2">
      <c r="A288" s="1074"/>
      <c r="B288" s="938"/>
      <c r="C288" s="605"/>
      <c r="D288" s="605"/>
      <c r="E288" s="605"/>
      <c r="F288" s="605"/>
      <c r="G288" s="605"/>
      <c r="H288" s="605"/>
      <c r="I288" s="605"/>
      <c r="J288" s="558"/>
      <c r="K288" s="559"/>
      <c r="L288" s="560"/>
      <c r="M288" s="369"/>
      <c r="N288" s="369"/>
      <c r="O288" s="369"/>
      <c r="P288" s="369"/>
      <c r="Q288" s="370" t="s">
        <v>1</v>
      </c>
      <c r="R288" s="388"/>
      <c r="S288" s="910"/>
      <c r="T288" s="606"/>
      <c r="U288" s="606"/>
      <c r="V288" s="606"/>
      <c r="W288" s="606"/>
      <c r="X288" s="606"/>
      <c r="Y288" s="606"/>
      <c r="Z288" s="606"/>
      <c r="AA288" s="558"/>
      <c r="AB288" s="559"/>
      <c r="AC288" s="560"/>
      <c r="AD288" s="369"/>
      <c r="AE288" s="369"/>
      <c r="AF288" s="369"/>
      <c r="AG288" s="369"/>
      <c r="AH288" s="561" t="s">
        <v>1</v>
      </c>
      <c r="AI288" s="388"/>
      <c r="AJ288" s="967"/>
      <c r="AK288" s="562"/>
      <c r="AL288" s="559"/>
      <c r="AM288" s="560"/>
      <c r="AN288" s="369"/>
      <c r="AO288" s="369"/>
      <c r="AP288" s="369"/>
      <c r="AQ288" s="369"/>
      <c r="AR288" s="370" t="s">
        <v>1</v>
      </c>
      <c r="AS288" s="388"/>
      <c r="AT288" s="869"/>
      <c r="AU288" s="869"/>
      <c r="AV288" s="869"/>
      <c r="AW288" s="547"/>
      <c r="AX288" s="548"/>
    </row>
    <row r="289" spans="1:50" ht="29.25" customHeight="1" x14ac:dyDescent="0.15">
      <c r="A289" s="574"/>
      <c r="B289" s="1070" t="s">
        <v>78</v>
      </c>
      <c r="C289" s="939" t="s">
        <v>26</v>
      </c>
      <c r="D289" s="940"/>
      <c r="E289" s="940"/>
      <c r="F289" s="940"/>
      <c r="G289" s="940"/>
      <c r="H289" s="940"/>
      <c r="I289" s="941"/>
      <c r="J289" s="607"/>
      <c r="K289" s="608"/>
      <c r="L289" s="377"/>
      <c r="M289" s="377"/>
      <c r="N289" s="377"/>
      <c r="O289" s="377"/>
      <c r="P289" s="377"/>
      <c r="Q289" s="595"/>
      <c r="R289" s="454"/>
      <c r="S289" s="903" t="s">
        <v>78</v>
      </c>
      <c r="T289" s="906" t="s">
        <v>26</v>
      </c>
      <c r="U289" s="907"/>
      <c r="V289" s="907"/>
      <c r="W289" s="907"/>
      <c r="X289" s="907"/>
      <c r="Y289" s="907"/>
      <c r="Z289" s="908"/>
      <c r="AA289" s="714" t="s">
        <v>2</v>
      </c>
      <c r="AB289" s="498" t="s">
        <v>184</v>
      </c>
      <c r="AC289" s="499"/>
      <c r="AD289" s="381"/>
      <c r="AE289" s="381"/>
      <c r="AF289" s="381"/>
      <c r="AG289" s="381"/>
      <c r="AH289" s="382"/>
      <c r="AI289" s="388"/>
      <c r="AJ289" s="810" t="s">
        <v>286</v>
      </c>
      <c r="AK289" s="712" t="s">
        <v>3</v>
      </c>
      <c r="AL289" s="200" t="s">
        <v>184</v>
      </c>
      <c r="AM289" s="261"/>
      <c r="AN289" s="720" t="s">
        <v>2</v>
      </c>
      <c r="AO289" s="287" t="s">
        <v>210</v>
      </c>
      <c r="AP289" s="381"/>
      <c r="AQ289" s="381"/>
      <c r="AR289" s="382"/>
      <c r="AS289" s="388"/>
      <c r="AT289" s="432"/>
      <c r="AU289" s="432"/>
      <c r="AV289" s="524"/>
      <c r="AW289" s="550"/>
      <c r="AX289" s="551"/>
    </row>
    <row r="290" spans="1:50" ht="29.25" customHeight="1" x14ac:dyDescent="0.4">
      <c r="A290" s="1064" t="s">
        <v>9</v>
      </c>
      <c r="B290" s="937"/>
      <c r="C290" s="942"/>
      <c r="D290" s="942"/>
      <c r="E290" s="942"/>
      <c r="F290" s="942"/>
      <c r="G290" s="942"/>
      <c r="H290" s="942"/>
      <c r="I290" s="943"/>
      <c r="J290" s="705" t="s">
        <v>3</v>
      </c>
      <c r="K290" s="552" t="str">
        <f>IF(K13="銀の認定【新規】","取組無し、または添付資料無し（初回のみ　※添付資料ない場合は採点対象外）","取組無し")</f>
        <v>取組無し</v>
      </c>
      <c r="L290" s="553"/>
      <c r="M290" s="575"/>
      <c r="N290" s="554"/>
      <c r="O290" s="554"/>
      <c r="P290" s="554"/>
      <c r="Q290" s="555"/>
      <c r="R290" s="292"/>
      <c r="S290" s="904"/>
      <c r="T290" s="885"/>
      <c r="U290" s="885"/>
      <c r="V290" s="885"/>
      <c r="W290" s="885"/>
      <c r="X290" s="885"/>
      <c r="Y290" s="885"/>
      <c r="Z290" s="886"/>
      <c r="AA290" s="705" t="s">
        <v>3</v>
      </c>
      <c r="AB290" s="552" t="str">
        <f>IF(K13="銀の認定【新規】","取組無し、または添付資料無し（初回のみ　※添付資料ない場合は採点対象外）","取組無し")</f>
        <v>取組無し</v>
      </c>
      <c r="AC290" s="553"/>
      <c r="AD290" s="575"/>
      <c r="AE290" s="554"/>
      <c r="AF290" s="554"/>
      <c r="AG290" s="554"/>
      <c r="AH290" s="555"/>
      <c r="AI290" s="293"/>
      <c r="AJ290" s="970"/>
      <c r="AK290" s="725" t="s">
        <v>3</v>
      </c>
      <c r="AL290" s="552" t="str">
        <f>IF(K13="銀の認定【新規】","取組無し、または添付資料無し（初回のみ　※添付資料ない場合は採点対象外）","取組無し")</f>
        <v>取組無し</v>
      </c>
      <c r="AM290" s="553"/>
      <c r="AN290" s="575"/>
      <c r="AO290" s="554"/>
      <c r="AP290" s="554"/>
      <c r="AQ290" s="554"/>
      <c r="AR290" s="555"/>
      <c r="AS290" s="293"/>
      <c r="AT290" s="868">
        <f>Q306</f>
        <v>3</v>
      </c>
      <c r="AU290" s="868">
        <f>AH306</f>
        <v>3</v>
      </c>
      <c r="AV290" s="868">
        <f>AR306</f>
        <v>3</v>
      </c>
      <c r="AW290" s="785" t="s">
        <v>411</v>
      </c>
      <c r="AX290" s="786"/>
    </row>
    <row r="291" spans="1:50" ht="19.5" customHeight="1" x14ac:dyDescent="0.4">
      <c r="A291" s="1064"/>
      <c r="B291" s="937"/>
      <c r="C291" s="942"/>
      <c r="D291" s="942"/>
      <c r="E291" s="942"/>
      <c r="F291" s="942"/>
      <c r="G291" s="942"/>
      <c r="H291" s="942"/>
      <c r="I291" s="943"/>
      <c r="J291" s="817" t="s">
        <v>86</v>
      </c>
      <c r="K291" s="804"/>
      <c r="L291" s="804"/>
      <c r="N291" s="290"/>
      <c r="O291" s="290"/>
      <c r="P291" s="290"/>
      <c r="Q291" s="291"/>
      <c r="R291" s="204"/>
      <c r="S291" s="904"/>
      <c r="T291" s="885"/>
      <c r="U291" s="885"/>
      <c r="V291" s="885"/>
      <c r="W291" s="885"/>
      <c r="X291" s="885"/>
      <c r="Y291" s="885"/>
      <c r="Z291" s="886"/>
      <c r="AA291" s="817" t="s">
        <v>86</v>
      </c>
      <c r="AB291" s="804"/>
      <c r="AC291" s="804"/>
      <c r="AD291" s="68"/>
      <c r="AE291" s="290"/>
      <c r="AF291" s="290"/>
      <c r="AG291" s="290"/>
      <c r="AH291" s="291"/>
      <c r="AI291" s="293"/>
      <c r="AJ291" s="970"/>
      <c r="AK291" s="804" t="s">
        <v>86</v>
      </c>
      <c r="AL291" s="804"/>
      <c r="AM291" s="804"/>
      <c r="AN291" s="68"/>
      <c r="AO291" s="290"/>
      <c r="AP291" s="290"/>
      <c r="AQ291" s="290"/>
      <c r="AR291" s="291"/>
      <c r="AS291" s="293"/>
      <c r="AT291" s="868"/>
      <c r="AU291" s="868"/>
      <c r="AV291" s="868"/>
      <c r="AW291" s="778"/>
      <c r="AX291" s="787"/>
    </row>
    <row r="292" spans="1:50" ht="19.5" customHeight="1" x14ac:dyDescent="0.4">
      <c r="A292" s="1064"/>
      <c r="B292" s="937"/>
      <c r="C292" s="942"/>
      <c r="D292" s="942"/>
      <c r="E292" s="942"/>
      <c r="F292" s="942"/>
      <c r="G292" s="942"/>
      <c r="H292" s="942"/>
      <c r="I292" s="943"/>
      <c r="J292" s="703" t="s">
        <v>2</v>
      </c>
      <c r="K292" s="66" t="s">
        <v>121</v>
      </c>
      <c r="L292" s="217"/>
      <c r="N292" s="290"/>
      <c r="O292" s="290"/>
      <c r="P292" s="290"/>
      <c r="Q292" s="291"/>
      <c r="R292" s="300">
        <f>IF(J292="☑",11,0)</f>
        <v>11</v>
      </c>
      <c r="S292" s="904"/>
      <c r="T292" s="885"/>
      <c r="U292" s="885"/>
      <c r="V292" s="885"/>
      <c r="W292" s="885"/>
      <c r="X292" s="885"/>
      <c r="Y292" s="885"/>
      <c r="Z292" s="886"/>
      <c r="AA292" s="703" t="s">
        <v>3</v>
      </c>
      <c r="AB292" s="66" t="s">
        <v>121</v>
      </c>
      <c r="AC292" s="217"/>
      <c r="AD292" s="68"/>
      <c r="AE292" s="290"/>
      <c r="AF292" s="290"/>
      <c r="AG292" s="290"/>
      <c r="AH292" s="291"/>
      <c r="AI292" s="300">
        <f>IF(AA292="☑",11,0)</f>
        <v>0</v>
      </c>
      <c r="AJ292" s="970"/>
      <c r="AK292" s="707" t="s">
        <v>3</v>
      </c>
      <c r="AL292" s="66" t="s">
        <v>121</v>
      </c>
      <c r="AM292" s="217"/>
      <c r="AN292" s="68"/>
      <c r="AO292" s="290"/>
      <c r="AP292" s="290"/>
      <c r="AQ292" s="290"/>
      <c r="AR292" s="291"/>
      <c r="AS292" s="300">
        <f>IF(AK292="☑",11,0)</f>
        <v>0</v>
      </c>
      <c r="AT292" s="868"/>
      <c r="AU292" s="868"/>
      <c r="AV292" s="868"/>
      <c r="AW292" s="788"/>
      <c r="AX292" s="789"/>
    </row>
    <row r="293" spans="1:50" ht="19.5" customHeight="1" x14ac:dyDescent="0.4">
      <c r="A293" s="1064"/>
      <c r="B293" s="937"/>
      <c r="C293" s="942"/>
      <c r="D293" s="942"/>
      <c r="E293" s="942"/>
      <c r="F293" s="942"/>
      <c r="G293" s="942"/>
      <c r="H293" s="942"/>
      <c r="I293" s="943"/>
      <c r="J293" s="289"/>
      <c r="K293" s="302" t="s">
        <v>124</v>
      </c>
      <c r="L293" s="217"/>
      <c r="N293" s="290"/>
      <c r="O293" s="290"/>
      <c r="P293" s="290"/>
      <c r="Q293" s="291"/>
      <c r="R293" s="577"/>
      <c r="S293" s="904"/>
      <c r="T293" s="885"/>
      <c r="U293" s="885"/>
      <c r="V293" s="885"/>
      <c r="W293" s="885"/>
      <c r="X293" s="885"/>
      <c r="Y293" s="885"/>
      <c r="Z293" s="886"/>
      <c r="AA293" s="289"/>
      <c r="AB293" s="302" t="s">
        <v>124</v>
      </c>
      <c r="AC293" s="217"/>
      <c r="AD293" s="68"/>
      <c r="AE293" s="290"/>
      <c r="AF293" s="290"/>
      <c r="AG293" s="290"/>
      <c r="AH293" s="291"/>
      <c r="AI293" s="577"/>
      <c r="AJ293" s="970"/>
      <c r="AK293" s="294"/>
      <c r="AL293" s="302" t="s">
        <v>124</v>
      </c>
      <c r="AM293" s="217"/>
      <c r="AN293" s="68"/>
      <c r="AO293" s="290"/>
      <c r="AP293" s="290"/>
      <c r="AQ293" s="290"/>
      <c r="AR293" s="291"/>
      <c r="AS293" s="577"/>
      <c r="AT293" s="868"/>
      <c r="AU293" s="868"/>
      <c r="AV293" s="868"/>
      <c r="AW293" s="788"/>
      <c r="AX293" s="789"/>
    </row>
    <row r="294" spans="1:50" ht="19.5" customHeight="1" x14ac:dyDescent="0.4">
      <c r="A294" s="1064"/>
      <c r="B294" s="937"/>
      <c r="C294" s="942"/>
      <c r="D294" s="942"/>
      <c r="E294" s="942"/>
      <c r="F294" s="942"/>
      <c r="G294" s="942"/>
      <c r="H294" s="942"/>
      <c r="I294" s="943"/>
      <c r="J294" s="289"/>
      <c r="K294" s="707" t="s">
        <v>3</v>
      </c>
      <c r="L294" s="330" t="s">
        <v>119</v>
      </c>
      <c r="M294" s="290"/>
      <c r="N294" s="290"/>
      <c r="O294" s="290"/>
      <c r="P294" s="290"/>
      <c r="Q294" s="291"/>
      <c r="R294" s="577"/>
      <c r="S294" s="904"/>
      <c r="T294" s="885"/>
      <c r="U294" s="885"/>
      <c r="V294" s="885"/>
      <c r="W294" s="885"/>
      <c r="X294" s="885"/>
      <c r="Y294" s="885"/>
      <c r="Z294" s="886"/>
      <c r="AA294" s="289"/>
      <c r="AB294" s="707" t="s">
        <v>3</v>
      </c>
      <c r="AC294" s="330" t="s">
        <v>119</v>
      </c>
      <c r="AD294" s="290"/>
      <c r="AE294" s="290"/>
      <c r="AF294" s="290"/>
      <c r="AG294" s="290"/>
      <c r="AH294" s="291"/>
      <c r="AI294" s="577"/>
      <c r="AJ294" s="970"/>
      <c r="AK294" s="294"/>
      <c r="AL294" s="707" t="s">
        <v>3</v>
      </c>
      <c r="AM294" s="330" t="s">
        <v>119</v>
      </c>
      <c r="AN294" s="290"/>
      <c r="AO294" s="290"/>
      <c r="AP294" s="290"/>
      <c r="AQ294" s="290"/>
      <c r="AR294" s="291"/>
      <c r="AS294" s="577"/>
      <c r="AT294" s="868"/>
      <c r="AU294" s="868"/>
      <c r="AV294" s="868"/>
      <c r="AW294" s="788"/>
      <c r="AX294" s="789"/>
    </row>
    <row r="295" spans="1:50" ht="19.5" customHeight="1" x14ac:dyDescent="0.4">
      <c r="A295" s="1064"/>
      <c r="B295" s="937"/>
      <c r="C295" s="343"/>
      <c r="D295" s="343"/>
      <c r="E295" s="343"/>
      <c r="F295" s="343"/>
      <c r="G295" s="343"/>
      <c r="H295" s="343"/>
      <c r="I295" s="343"/>
      <c r="J295" s="289"/>
      <c r="K295" s="707" t="s">
        <v>3</v>
      </c>
      <c r="L295" s="330" t="s">
        <v>99</v>
      </c>
      <c r="N295" s="290"/>
      <c r="O295" s="290"/>
      <c r="P295" s="290"/>
      <c r="Q295" s="291"/>
      <c r="R295" s="577"/>
      <c r="S295" s="904"/>
      <c r="T295" s="346"/>
      <c r="U295" s="346"/>
      <c r="V295" s="346"/>
      <c r="W295" s="346"/>
      <c r="X295" s="346"/>
      <c r="Y295" s="346"/>
      <c r="Z295" s="346"/>
      <c r="AA295" s="289"/>
      <c r="AB295" s="707" t="s">
        <v>3</v>
      </c>
      <c r="AC295" s="330" t="s">
        <v>99</v>
      </c>
      <c r="AD295" s="68"/>
      <c r="AE295" s="290"/>
      <c r="AF295" s="290"/>
      <c r="AG295" s="290"/>
      <c r="AH295" s="291"/>
      <c r="AI295" s="577"/>
      <c r="AJ295" s="970"/>
      <c r="AK295" s="294"/>
      <c r="AL295" s="707" t="s">
        <v>3</v>
      </c>
      <c r="AM295" s="330" t="s">
        <v>99</v>
      </c>
      <c r="AN295" s="68"/>
      <c r="AO295" s="290"/>
      <c r="AP295" s="290"/>
      <c r="AQ295" s="290"/>
      <c r="AR295" s="291"/>
      <c r="AS295" s="577"/>
      <c r="AT295" s="868"/>
      <c r="AU295" s="868"/>
      <c r="AV295" s="868"/>
      <c r="AW295" s="788"/>
      <c r="AX295" s="789"/>
    </row>
    <row r="296" spans="1:50" ht="19.5" customHeight="1" x14ac:dyDescent="0.4">
      <c r="A296" s="1064"/>
      <c r="B296" s="937"/>
      <c r="C296" s="343"/>
      <c r="D296" s="887" t="s">
        <v>179</v>
      </c>
      <c r="E296" s="888"/>
      <c r="F296" s="888"/>
      <c r="G296" s="888"/>
      <c r="H296" s="889"/>
      <c r="I296" s="343"/>
      <c r="J296" s="289"/>
      <c r="K296" s="707" t="s">
        <v>3</v>
      </c>
      <c r="L296" s="330" t="s">
        <v>120</v>
      </c>
      <c r="N296" s="290"/>
      <c r="O296" s="290"/>
      <c r="P296" s="290"/>
      <c r="Q296" s="291"/>
      <c r="R296" s="204"/>
      <c r="S296" s="904"/>
      <c r="T296" s="346"/>
      <c r="U296" s="887" t="s">
        <v>179</v>
      </c>
      <c r="V296" s="888"/>
      <c r="W296" s="888"/>
      <c r="X296" s="888"/>
      <c r="Y296" s="889"/>
      <c r="Z296" s="346"/>
      <c r="AA296" s="289"/>
      <c r="AB296" s="707" t="s">
        <v>3</v>
      </c>
      <c r="AC296" s="330" t="s">
        <v>120</v>
      </c>
      <c r="AD296" s="68"/>
      <c r="AE296" s="290"/>
      <c r="AF296" s="290"/>
      <c r="AG296" s="290"/>
      <c r="AH296" s="291"/>
      <c r="AI296" s="204"/>
      <c r="AJ296" s="970"/>
      <c r="AK296" s="294"/>
      <c r="AL296" s="707" t="s">
        <v>3</v>
      </c>
      <c r="AM296" s="330" t="s">
        <v>120</v>
      </c>
      <c r="AN296" s="68"/>
      <c r="AO296" s="290"/>
      <c r="AP296" s="290"/>
      <c r="AQ296" s="290"/>
      <c r="AR296" s="291"/>
      <c r="AS296" s="204"/>
      <c r="AT296" s="868"/>
      <c r="AU296" s="868"/>
      <c r="AV296" s="868"/>
      <c r="AW296" s="540"/>
      <c r="AX296" s="541"/>
    </row>
    <row r="297" spans="1:50" ht="19.5" customHeight="1" x14ac:dyDescent="0.4">
      <c r="A297" s="1064"/>
      <c r="B297" s="937"/>
      <c r="C297" s="343"/>
      <c r="D297" s="890"/>
      <c r="E297" s="891"/>
      <c r="F297" s="891"/>
      <c r="G297" s="891"/>
      <c r="H297" s="892"/>
      <c r="I297" s="343"/>
      <c r="J297" s="289"/>
      <c r="K297" s="707" t="s">
        <v>3</v>
      </c>
      <c r="L297" s="609" t="s">
        <v>107</v>
      </c>
      <c r="M297" s="402"/>
      <c r="N297" s="818"/>
      <c r="O297" s="819"/>
      <c r="P297" s="290"/>
      <c r="Q297" s="291"/>
      <c r="R297" s="292"/>
      <c r="S297" s="904"/>
      <c r="T297" s="346"/>
      <c r="U297" s="890"/>
      <c r="V297" s="891"/>
      <c r="W297" s="891"/>
      <c r="X297" s="891"/>
      <c r="Y297" s="892"/>
      <c r="Z297" s="346"/>
      <c r="AA297" s="289"/>
      <c r="AB297" s="707" t="s">
        <v>3</v>
      </c>
      <c r="AC297" s="609" t="s">
        <v>107</v>
      </c>
      <c r="AD297" s="402"/>
      <c r="AE297" s="818"/>
      <c r="AF297" s="819"/>
      <c r="AG297" s="290"/>
      <c r="AH297" s="291"/>
      <c r="AI297" s="292"/>
      <c r="AJ297" s="970"/>
      <c r="AK297" s="294"/>
      <c r="AL297" s="707"/>
      <c r="AM297" s="609" t="s">
        <v>107</v>
      </c>
      <c r="AN297" s="402"/>
      <c r="AO297" s="818"/>
      <c r="AP297" s="819"/>
      <c r="AQ297" s="290"/>
      <c r="AR297" s="291"/>
      <c r="AS297" s="292"/>
      <c r="AT297" s="868"/>
      <c r="AU297" s="868"/>
      <c r="AV297" s="868"/>
      <c r="AW297" s="771"/>
      <c r="AX297" s="772"/>
    </row>
    <row r="298" spans="1:50" ht="19.5" customHeight="1" x14ac:dyDescent="0.4">
      <c r="A298" s="1064"/>
      <c r="B298" s="937"/>
      <c r="C298" s="411"/>
      <c r="D298" s="848" t="s">
        <v>174</v>
      </c>
      <c r="E298" s="872"/>
      <c r="F298" s="872"/>
      <c r="G298" s="872"/>
      <c r="H298" s="873"/>
      <c r="I298" s="343"/>
      <c r="J298" s="239" t="s">
        <v>92</v>
      </c>
      <c r="K298" s="240"/>
      <c r="L298" s="318"/>
      <c r="M298" s="318"/>
      <c r="N298" s="240"/>
      <c r="O298" s="290"/>
      <c r="P298" s="435"/>
      <c r="Q298" s="291"/>
      <c r="R298" s="410"/>
      <c r="S298" s="904"/>
      <c r="T298" s="412"/>
      <c r="U298" s="848" t="s">
        <v>174</v>
      </c>
      <c r="V298" s="872"/>
      <c r="W298" s="872"/>
      <c r="X298" s="872"/>
      <c r="Y298" s="873"/>
      <c r="Z298" s="346"/>
      <c r="AA298" s="239" t="s">
        <v>92</v>
      </c>
      <c r="AB298" s="240"/>
      <c r="AC298" s="318"/>
      <c r="AD298" s="318"/>
      <c r="AE298" s="240"/>
      <c r="AF298" s="290"/>
      <c r="AG298" s="435"/>
      <c r="AH298" s="291"/>
      <c r="AI298" s="410"/>
      <c r="AJ298" s="970"/>
      <c r="AK298" s="240" t="s">
        <v>92</v>
      </c>
      <c r="AL298" s="240"/>
      <c r="AM298" s="318"/>
      <c r="AN298" s="318"/>
      <c r="AO298" s="240"/>
      <c r="AP298" s="290"/>
      <c r="AQ298" s="435"/>
      <c r="AR298" s="291"/>
      <c r="AS298" s="410"/>
      <c r="AT298" s="868"/>
      <c r="AU298" s="868"/>
      <c r="AV298" s="868"/>
      <c r="AW298" s="773"/>
      <c r="AX298" s="772"/>
    </row>
    <row r="299" spans="1:50" ht="19.5" customHeight="1" x14ac:dyDescent="0.4">
      <c r="A299" s="1064"/>
      <c r="B299" s="937"/>
      <c r="C299" s="352"/>
      <c r="D299" s="874"/>
      <c r="E299" s="875"/>
      <c r="F299" s="875"/>
      <c r="G299" s="875"/>
      <c r="H299" s="876"/>
      <c r="I299" s="343"/>
      <c r="J299" s="703" t="s">
        <v>2</v>
      </c>
      <c r="K299" s="330" t="s">
        <v>80</v>
      </c>
      <c r="L299" s="331"/>
      <c r="M299" s="331"/>
      <c r="N299" s="290"/>
      <c r="O299" s="290"/>
      <c r="P299" s="66"/>
      <c r="Q299" s="291"/>
      <c r="R299" s="333">
        <f>IF(R292=0,99,IF(AND(J299="☑",J300="☑"),99,IF(AND(J299="□",J300="□"),99,IF(J299="☑",1,2))))</f>
        <v>1</v>
      </c>
      <c r="S299" s="904"/>
      <c r="T299" s="355"/>
      <c r="U299" s="874"/>
      <c r="V299" s="875"/>
      <c r="W299" s="875"/>
      <c r="X299" s="875"/>
      <c r="Y299" s="876"/>
      <c r="Z299" s="346"/>
      <c r="AA299" s="703" t="s">
        <v>3</v>
      </c>
      <c r="AB299" s="330" t="s">
        <v>80</v>
      </c>
      <c r="AC299" s="331"/>
      <c r="AD299" s="331"/>
      <c r="AE299" s="290"/>
      <c r="AF299" s="290"/>
      <c r="AG299" s="66"/>
      <c r="AH299" s="291"/>
      <c r="AI299" s="333">
        <f>IF(AI292=0,99,IF(AND(AA299="☑",AA300="☑"),99,IF(AND(AA299="□",AA300="□"),99,IF(AA299="☑",1,2))))</f>
        <v>99</v>
      </c>
      <c r="AJ299" s="970"/>
      <c r="AK299" s="707" t="s">
        <v>3</v>
      </c>
      <c r="AL299" s="330" t="s">
        <v>80</v>
      </c>
      <c r="AM299" s="331"/>
      <c r="AN299" s="331"/>
      <c r="AO299" s="290"/>
      <c r="AP299" s="290"/>
      <c r="AQ299" s="66"/>
      <c r="AR299" s="291"/>
      <c r="AS299" s="333">
        <f>IF(AS292=0,99,IF(AND(AK299="☑",AK300="☑"),99,IF(AND(AK299="□",AK300="□"),99,IF(AK299="☑",1,2))))</f>
        <v>99</v>
      </c>
      <c r="AT299" s="868"/>
      <c r="AU299" s="868"/>
      <c r="AV299" s="868"/>
      <c r="AW299" s="773"/>
      <c r="AX299" s="772"/>
    </row>
    <row r="300" spans="1:50" ht="19.5" customHeight="1" x14ac:dyDescent="0.4">
      <c r="A300" s="1064"/>
      <c r="B300" s="937"/>
      <c r="C300" s="356"/>
      <c r="D300" s="848" t="s">
        <v>175</v>
      </c>
      <c r="E300" s="877"/>
      <c r="F300" s="877"/>
      <c r="G300" s="877"/>
      <c r="H300" s="878"/>
      <c r="I300" s="343"/>
      <c r="J300" s="703" t="s">
        <v>3</v>
      </c>
      <c r="K300" s="317" t="s">
        <v>81</v>
      </c>
      <c r="L300" s="318"/>
      <c r="M300" s="318"/>
      <c r="N300" s="66"/>
      <c r="O300" s="290"/>
      <c r="P300" s="290"/>
      <c r="Q300" s="291"/>
      <c r="R300" s="410"/>
      <c r="S300" s="904"/>
      <c r="T300" s="358"/>
      <c r="U300" s="848" t="s">
        <v>175</v>
      </c>
      <c r="V300" s="877"/>
      <c r="W300" s="877"/>
      <c r="X300" s="877"/>
      <c r="Y300" s="878"/>
      <c r="Z300" s="346"/>
      <c r="AA300" s="703" t="s">
        <v>3</v>
      </c>
      <c r="AB300" s="317" t="s">
        <v>81</v>
      </c>
      <c r="AC300" s="318"/>
      <c r="AD300" s="318"/>
      <c r="AE300" s="66"/>
      <c r="AF300" s="290"/>
      <c r="AG300" s="290"/>
      <c r="AH300" s="291"/>
      <c r="AI300" s="410"/>
      <c r="AJ300" s="970"/>
      <c r="AK300" s="707" t="s">
        <v>3</v>
      </c>
      <c r="AL300" s="317" t="s">
        <v>81</v>
      </c>
      <c r="AM300" s="318"/>
      <c r="AN300" s="318"/>
      <c r="AO300" s="66"/>
      <c r="AP300" s="290"/>
      <c r="AQ300" s="290"/>
      <c r="AR300" s="291"/>
      <c r="AS300" s="410"/>
      <c r="AT300" s="868"/>
      <c r="AU300" s="868"/>
      <c r="AV300" s="868"/>
      <c r="AW300" s="773"/>
      <c r="AX300" s="772"/>
    </row>
    <row r="301" spans="1:50" ht="19.5" customHeight="1" x14ac:dyDescent="0.15">
      <c r="A301" s="1064"/>
      <c r="B301" s="937"/>
      <c r="C301" s="527"/>
      <c r="D301" s="879"/>
      <c r="E301" s="880"/>
      <c r="F301" s="880"/>
      <c r="G301" s="880"/>
      <c r="H301" s="881"/>
      <c r="I301" s="343"/>
      <c r="J301" s="239" t="s">
        <v>256</v>
      </c>
      <c r="K301" s="240"/>
      <c r="L301" s="242"/>
      <c r="M301" s="240"/>
      <c r="N301" s="290"/>
      <c r="O301" s="751" t="str">
        <f>IF(O302="","",IFERROR(IF(DATEDIF(O302,$K$14,"M")&lt;6,"レポート記入日から6ヵ月未満になっていませんか？",""),""))</f>
        <v/>
      </c>
      <c r="P301" s="290"/>
      <c r="Q301" s="291"/>
      <c r="R301" s="410"/>
      <c r="S301" s="904"/>
      <c r="T301" s="528"/>
      <c r="U301" s="879"/>
      <c r="V301" s="880"/>
      <c r="W301" s="880"/>
      <c r="X301" s="880"/>
      <c r="Y301" s="881"/>
      <c r="Z301" s="346"/>
      <c r="AA301" s="239" t="s">
        <v>256</v>
      </c>
      <c r="AB301" s="240"/>
      <c r="AC301" s="242"/>
      <c r="AD301" s="240"/>
      <c r="AE301" s="290"/>
      <c r="AF301" s="751" t="str">
        <f>IF(AF302="","",IFERROR(IF(DATEDIF(AF302,$K$14,"M")&lt;6,"レポート記入日から6ヵ月未満になっていませんか？",""),""))</f>
        <v/>
      </c>
      <c r="AG301" s="290"/>
      <c r="AH301" s="291"/>
      <c r="AI301" s="410"/>
      <c r="AJ301" s="970"/>
      <c r="AK301" s="240" t="s">
        <v>256</v>
      </c>
      <c r="AL301" s="240"/>
      <c r="AM301" s="242"/>
      <c r="AN301" s="240"/>
      <c r="AO301" s="290"/>
      <c r="AP301" s="751" t="str">
        <f>IF(AP302="","",IFERROR(IF(DATEDIF(AP302,$K$14,"M")&lt;6,"レポート記入日から6ヵ月未満になっていませんか？",""),""))</f>
        <v/>
      </c>
      <c r="AQ301" s="290"/>
      <c r="AR301" s="291"/>
      <c r="AS301" s="410"/>
      <c r="AT301" s="868"/>
      <c r="AU301" s="868"/>
      <c r="AV301" s="868"/>
      <c r="AW301" s="773"/>
      <c r="AX301" s="772"/>
    </row>
    <row r="302" spans="1:50" ht="19.5" customHeight="1" x14ac:dyDescent="0.4">
      <c r="A302" s="1064"/>
      <c r="B302" s="937"/>
      <c r="C302" s="197"/>
      <c r="D302" s="197"/>
      <c r="E302" s="197"/>
      <c r="F302" s="197"/>
      <c r="G302" s="197"/>
      <c r="H302" s="197"/>
      <c r="I302" s="197"/>
      <c r="J302" s="699" t="s">
        <v>2</v>
      </c>
      <c r="K302" s="348" t="s">
        <v>85</v>
      </c>
      <c r="M302" s="242"/>
      <c r="N302" s="484" t="s">
        <v>87</v>
      </c>
      <c r="O302" s="708"/>
      <c r="P302" s="290"/>
      <c r="Q302" s="291"/>
      <c r="R302" s="333">
        <f>IF(R292=0,99,IF(AND(J302="☑",J303="☑",J304="☑"),99,IF(AND(J302="□",J303="□",J304="□"),99,IF(AND(J302="☑",J303="☑"),99,IF(AND(J302="☑",J304="☑"),99,IF(AND(J303="☑",J304="☑"),99,IF(J302="☑",1,IF(J303="☑",2,3))))))))</f>
        <v>1</v>
      </c>
      <c r="S302" s="904"/>
      <c r="T302" s="202"/>
      <c r="U302" s="202"/>
      <c r="V302" s="202"/>
      <c r="W302" s="202"/>
      <c r="X302" s="202"/>
      <c r="Y302" s="202"/>
      <c r="Z302" s="202"/>
      <c r="AA302" s="699" t="s">
        <v>3</v>
      </c>
      <c r="AB302" s="348" t="s">
        <v>85</v>
      </c>
      <c r="AC302" s="68"/>
      <c r="AD302" s="242"/>
      <c r="AE302" s="484" t="s">
        <v>87</v>
      </c>
      <c r="AF302" s="708"/>
      <c r="AG302" s="290"/>
      <c r="AH302" s="291"/>
      <c r="AI302" s="333">
        <f>IF(AI292=0,99,IF(AND(AA302="☑",AA303="☑",AA304="☑"),99,IF(AND(AA302="□",AA303="□",AA304="□"),99,IF(AND(AA302="☑",AA303="☑"),99,IF(AND(AA302="☑",AA304="☑"),99,IF(AND(AA303="☑",AA304="☑"),99,IF(AA302="☑",1,IF(AA303="☑",2,3))))))))</f>
        <v>99</v>
      </c>
      <c r="AJ302" s="970"/>
      <c r="AK302" s="701" t="s">
        <v>3</v>
      </c>
      <c r="AL302" s="348" t="s">
        <v>85</v>
      </c>
      <c r="AM302" s="68"/>
      <c r="AN302" s="242"/>
      <c r="AO302" s="484" t="s">
        <v>87</v>
      </c>
      <c r="AP302" s="708"/>
      <c r="AQ302" s="290"/>
      <c r="AR302" s="291"/>
      <c r="AS302" s="333">
        <f>IF(AS292=0,99,IF(AND(AK302="☑",AK303="☑",AK304="☑"),99,IF(AND(AK302="□",AK303="□",AK304="□"),99,IF(AND(AK302="☑",AK303="☑"),99,IF(AND(AK302="☑",AK304="☑"),99,IF(AND(AK303="☑",AK304="☑"),99,IF(AK302="☑",1,IF(AK303="☑",2,3))))))))</f>
        <v>99</v>
      </c>
      <c r="AT302" s="868"/>
      <c r="AU302" s="868"/>
      <c r="AV302" s="868"/>
      <c r="AW302" s="773"/>
      <c r="AX302" s="772"/>
    </row>
    <row r="303" spans="1:50" ht="19.5" customHeight="1" x14ac:dyDescent="0.4">
      <c r="A303" s="1064"/>
      <c r="B303" s="937"/>
      <c r="C303" s="197"/>
      <c r="D303" s="197"/>
      <c r="E303" s="197"/>
      <c r="F303" s="197"/>
      <c r="G303" s="197"/>
      <c r="H303" s="197"/>
      <c r="I303" s="197"/>
      <c r="J303" s="699" t="s">
        <v>3</v>
      </c>
      <c r="K303" s="348" t="s">
        <v>83</v>
      </c>
      <c r="L303" s="242"/>
      <c r="M303" s="242"/>
      <c r="N303" s="353" t="s">
        <v>183</v>
      </c>
      <c r="O303" s="240"/>
      <c r="P303" s="290"/>
      <c r="Q303" s="291"/>
      <c r="R303" s="204"/>
      <c r="S303" s="904"/>
      <c r="T303" s="202"/>
      <c r="U303" s="202"/>
      <c r="V303" s="202"/>
      <c r="W303" s="202"/>
      <c r="X303" s="202"/>
      <c r="Y303" s="202"/>
      <c r="Z303" s="202"/>
      <c r="AA303" s="699" t="s">
        <v>3</v>
      </c>
      <c r="AB303" s="348" t="s">
        <v>83</v>
      </c>
      <c r="AC303" s="242"/>
      <c r="AD303" s="242"/>
      <c r="AE303" s="353" t="s">
        <v>183</v>
      </c>
      <c r="AF303" s="240"/>
      <c r="AG303" s="290"/>
      <c r="AH303" s="291"/>
      <c r="AI303" s="293"/>
      <c r="AJ303" s="970"/>
      <c r="AK303" s="701" t="s">
        <v>3</v>
      </c>
      <c r="AL303" s="348" t="s">
        <v>83</v>
      </c>
      <c r="AM303" s="242"/>
      <c r="AN303" s="242"/>
      <c r="AO303" s="353" t="s">
        <v>183</v>
      </c>
      <c r="AP303" s="240"/>
      <c r="AQ303" s="290"/>
      <c r="AR303" s="291"/>
      <c r="AS303" s="293"/>
      <c r="AT303" s="868"/>
      <c r="AU303" s="868"/>
      <c r="AV303" s="868"/>
      <c r="AW303" s="773"/>
      <c r="AX303" s="772"/>
    </row>
    <row r="304" spans="1:50" ht="19.5" customHeight="1" x14ac:dyDescent="0.4">
      <c r="A304" s="1064"/>
      <c r="B304" s="937"/>
      <c r="C304" s="197"/>
      <c r="D304" s="197"/>
      <c r="E304" s="197"/>
      <c r="F304" s="197"/>
      <c r="G304" s="197"/>
      <c r="H304" s="197"/>
      <c r="I304" s="197"/>
      <c r="J304" s="699" t="s">
        <v>3</v>
      </c>
      <c r="K304" s="348" t="s">
        <v>22</v>
      </c>
      <c r="L304" s="242"/>
      <c r="M304" s="242"/>
      <c r="N304" s="240"/>
      <c r="O304" s="243"/>
      <c r="P304" s="290"/>
      <c r="Q304" s="291"/>
      <c r="R304" s="204"/>
      <c r="S304" s="904"/>
      <c r="T304" s="202"/>
      <c r="U304" s="202"/>
      <c r="V304" s="202"/>
      <c r="W304" s="202"/>
      <c r="X304" s="202"/>
      <c r="Y304" s="202"/>
      <c r="Z304" s="202"/>
      <c r="AA304" s="699" t="s">
        <v>3</v>
      </c>
      <c r="AB304" s="348" t="s">
        <v>22</v>
      </c>
      <c r="AC304" s="242"/>
      <c r="AD304" s="242"/>
      <c r="AE304" s="240"/>
      <c r="AF304" s="243"/>
      <c r="AG304" s="290"/>
      <c r="AH304" s="291"/>
      <c r="AI304" s="293"/>
      <c r="AJ304" s="970"/>
      <c r="AK304" s="701" t="s">
        <v>3</v>
      </c>
      <c r="AL304" s="348" t="s">
        <v>22</v>
      </c>
      <c r="AM304" s="242"/>
      <c r="AN304" s="242"/>
      <c r="AO304" s="240"/>
      <c r="AP304" s="243"/>
      <c r="AQ304" s="290"/>
      <c r="AR304" s="291"/>
      <c r="AS304" s="293"/>
      <c r="AT304" s="868"/>
      <c r="AU304" s="868"/>
      <c r="AV304" s="868"/>
      <c r="AW304" s="773"/>
      <c r="AX304" s="772"/>
    </row>
    <row r="305" spans="1:50" ht="19.5" customHeight="1" x14ac:dyDescent="0.3">
      <c r="A305" s="1064"/>
      <c r="B305" s="937"/>
      <c r="C305" s="197"/>
      <c r="D305" s="197"/>
      <c r="E305" s="197"/>
      <c r="F305" s="197"/>
      <c r="G305" s="197"/>
      <c r="H305" s="197"/>
      <c r="I305" s="197"/>
      <c r="J305" s="359" t="s">
        <v>88</v>
      </c>
      <c r="K305" s="557"/>
      <c r="L305" s="241"/>
      <c r="M305" s="242"/>
      <c r="N305" s="240"/>
      <c r="O305" s="243"/>
      <c r="P305" s="243"/>
      <c r="Q305" s="244" t="str">
        <f>IF(ISNUMBER(Q306),"","必要項目が正しく選択されていません")</f>
        <v/>
      </c>
      <c r="R305" s="489"/>
      <c r="S305" s="904"/>
      <c r="T305" s="202"/>
      <c r="U305" s="202"/>
      <c r="V305" s="202"/>
      <c r="W305" s="202"/>
      <c r="X305" s="202"/>
      <c r="Y305" s="202"/>
      <c r="Z305" s="202"/>
      <c r="AA305" s="359" t="s">
        <v>224</v>
      </c>
      <c r="AB305" s="557"/>
      <c r="AC305" s="241"/>
      <c r="AD305" s="242"/>
      <c r="AE305" s="240"/>
      <c r="AF305" s="243"/>
      <c r="AG305" s="243"/>
      <c r="AH305" s="244" t="str">
        <f>IF(ISNUMBER(AH306),"","必要項目が正しく選択されていません")</f>
        <v/>
      </c>
      <c r="AI305" s="490"/>
      <c r="AJ305" s="970"/>
      <c r="AK305" s="360" t="s">
        <v>88</v>
      </c>
      <c r="AL305" s="557"/>
      <c r="AM305" s="241"/>
      <c r="AN305" s="242"/>
      <c r="AO305" s="240"/>
      <c r="AP305" s="243"/>
      <c r="AQ305" s="243"/>
      <c r="AR305" s="244" t="str">
        <f>IF(ISNUMBER(AR306),"","必要項目が正しく選択されていません")</f>
        <v/>
      </c>
      <c r="AS305" s="490"/>
      <c r="AT305" s="868"/>
      <c r="AU305" s="868"/>
      <c r="AV305" s="868"/>
      <c r="AW305" s="773"/>
      <c r="AX305" s="772"/>
    </row>
    <row r="306" spans="1:50" ht="40.5" customHeight="1" x14ac:dyDescent="0.25">
      <c r="A306" s="1064"/>
      <c r="B306" s="937"/>
      <c r="C306" s="197"/>
      <c r="D306" s="197"/>
      <c r="E306" s="197"/>
      <c r="F306" s="197"/>
      <c r="G306" s="197"/>
      <c r="H306" s="197"/>
      <c r="I306" s="197"/>
      <c r="J306" s="289"/>
      <c r="K306" s="790"/>
      <c r="L306" s="790"/>
      <c r="M306" s="790"/>
      <c r="N306" s="790"/>
      <c r="O306" s="790"/>
      <c r="P306" s="243"/>
      <c r="Q306" s="247">
        <f>IF(J290="☑",1,IF(AND(R292=11,OR(R299=99,R302=99)),"error",IF(AND(R292=11,R299=1,R302=1),3,IF(AND(R292=11,R299=1,R302=2),2,IF(AND(R292=11,R299=2,R302=1),2,IF(AND(R292=11,R299=2,R302=2),2,1))))))</f>
        <v>3</v>
      </c>
      <c r="R306" s="491"/>
      <c r="S306" s="904"/>
      <c r="T306" s="202"/>
      <c r="U306" s="202"/>
      <c r="V306" s="202"/>
      <c r="W306" s="202"/>
      <c r="X306" s="202"/>
      <c r="Y306" s="202"/>
      <c r="Z306" s="202"/>
      <c r="AA306" s="289"/>
      <c r="AB306" s="790"/>
      <c r="AC306" s="790"/>
      <c r="AD306" s="790"/>
      <c r="AE306" s="790"/>
      <c r="AF306" s="790"/>
      <c r="AG306" s="243"/>
      <c r="AH306" s="544">
        <f>IF(AA289="☑",Q306,IF(AA290="☑",1,IF(AND(AI292=11,OR(AI299=99,AI302=99)),"error",IF(AND(AI292=11,AI299=1,AI302=1),3,IF(AND(AI292=11,AI299=1,AI302=2),2,IF(AND(AI292=11,AI299=2,AI302=1),2,IF(AND(AI292=11,AI299=2,AI302=2),2,1)))))))</f>
        <v>3</v>
      </c>
      <c r="AI306" s="491"/>
      <c r="AJ306" s="970"/>
      <c r="AK306" s="294"/>
      <c r="AL306" s="790"/>
      <c r="AM306" s="790"/>
      <c r="AN306" s="790"/>
      <c r="AO306" s="790"/>
      <c r="AP306" s="790"/>
      <c r="AQ306" s="243"/>
      <c r="AR306" s="247">
        <f>IF(AK289="☑",Q306,IF(AN289="☑",AH306,IF(AK290="☑",1,IF(AND(AS292=11,OR(AS299=99,AS302=99)),"error",IF(AND(AS292=11,AS299=1,AS302=1),3,IF(AND(AS292=11,AS299=1,AS302=2),2,IF(AND(AS292=11,AS299=2,AS302=1),2,IF(AND(AS292=11,AS299=2,AS302=2),2,1))))))))</f>
        <v>3</v>
      </c>
      <c r="AS306" s="491"/>
      <c r="AT306" s="868"/>
      <c r="AU306" s="868"/>
      <c r="AV306" s="868"/>
      <c r="AW306" s="223"/>
      <c r="AX306" s="224"/>
    </row>
    <row r="307" spans="1:50" ht="16.5" customHeight="1" x14ac:dyDescent="0.15">
      <c r="A307" s="1064"/>
      <c r="B307" s="1054"/>
      <c r="C307" s="197"/>
      <c r="D307" s="197"/>
      <c r="E307" s="197"/>
      <c r="F307" s="197"/>
      <c r="G307" s="197"/>
      <c r="H307" s="197"/>
      <c r="I307" s="197"/>
      <c r="J307" s="289"/>
      <c r="K307" s="583"/>
      <c r="L307" s="584"/>
      <c r="M307" s="295"/>
      <c r="N307" s="295"/>
      <c r="O307" s="295"/>
      <c r="P307" s="295"/>
      <c r="Q307" s="586" t="s">
        <v>1</v>
      </c>
      <c r="R307" s="388"/>
      <c r="S307" s="905"/>
      <c r="T307" s="202"/>
      <c r="U307" s="202"/>
      <c r="V307" s="202"/>
      <c r="W307" s="202"/>
      <c r="X307" s="202"/>
      <c r="Y307" s="202"/>
      <c r="Z307" s="202"/>
      <c r="AA307" s="289"/>
      <c r="AB307" s="583"/>
      <c r="AC307" s="584"/>
      <c r="AD307" s="295"/>
      <c r="AE307" s="295"/>
      <c r="AF307" s="295"/>
      <c r="AG307" s="295"/>
      <c r="AH307" s="585" t="s">
        <v>1</v>
      </c>
      <c r="AI307" s="388"/>
      <c r="AJ307" s="971"/>
      <c r="AK307" s="294"/>
      <c r="AL307" s="583"/>
      <c r="AM307" s="584"/>
      <c r="AN307" s="295"/>
      <c r="AO307" s="295"/>
      <c r="AP307" s="295"/>
      <c r="AQ307" s="295"/>
      <c r="AR307" s="586" t="s">
        <v>1</v>
      </c>
      <c r="AS307" s="388"/>
      <c r="AT307" s="869"/>
      <c r="AU307" s="869"/>
      <c r="AV307" s="869"/>
      <c r="AW307" s="547"/>
      <c r="AX307" s="548"/>
    </row>
    <row r="308" spans="1:50" ht="29.25" customHeight="1" x14ac:dyDescent="0.15">
      <c r="A308" s="1064"/>
      <c r="B308" s="1053" t="s">
        <v>77</v>
      </c>
      <c r="C308" s="1051" t="s">
        <v>25</v>
      </c>
      <c r="D308" s="1048"/>
      <c r="E308" s="1048"/>
      <c r="F308" s="1048"/>
      <c r="G308" s="1048"/>
      <c r="H308" s="1048"/>
      <c r="I308" s="1052"/>
      <c r="J308" s="521"/>
      <c r="K308" s="521"/>
      <c r="L308" s="425"/>
      <c r="M308" s="425"/>
      <c r="N308" s="425"/>
      <c r="O308" s="425"/>
      <c r="P308" s="425"/>
      <c r="Q308" s="497"/>
      <c r="R308" s="589"/>
      <c r="S308" s="911" t="s">
        <v>77</v>
      </c>
      <c r="T308" s="882" t="s">
        <v>25</v>
      </c>
      <c r="U308" s="883"/>
      <c r="V308" s="883"/>
      <c r="W308" s="883"/>
      <c r="X308" s="883"/>
      <c r="Y308" s="883"/>
      <c r="Z308" s="884"/>
      <c r="AA308" s="715" t="s">
        <v>2</v>
      </c>
      <c r="AB308" s="200" t="s">
        <v>184</v>
      </c>
      <c r="AC308" s="201"/>
      <c r="AD308" s="201"/>
      <c r="AE308" s="201"/>
      <c r="AF308" s="201"/>
      <c r="AG308" s="201"/>
      <c r="AH308" s="522"/>
      <c r="AI308" s="590"/>
      <c r="AJ308" s="862" t="s">
        <v>289</v>
      </c>
      <c r="AK308" s="712" t="s">
        <v>3</v>
      </c>
      <c r="AL308" s="200" t="s">
        <v>184</v>
      </c>
      <c r="AM308" s="261"/>
      <c r="AN308" s="720" t="s">
        <v>2</v>
      </c>
      <c r="AO308" s="287" t="s">
        <v>210</v>
      </c>
      <c r="AP308" s="201"/>
      <c r="AQ308" s="201"/>
      <c r="AR308" s="522"/>
      <c r="AS308" s="590"/>
      <c r="AT308" s="432"/>
      <c r="AU308" s="432"/>
      <c r="AV308" s="524"/>
      <c r="AW308" s="550"/>
      <c r="AX308" s="551"/>
    </row>
    <row r="309" spans="1:50" ht="29.25" customHeight="1" x14ac:dyDescent="0.4">
      <c r="A309" s="1064"/>
      <c r="B309" s="1065"/>
      <c r="C309" s="942"/>
      <c r="D309" s="942"/>
      <c r="E309" s="942"/>
      <c r="F309" s="942"/>
      <c r="G309" s="942"/>
      <c r="H309" s="942"/>
      <c r="I309" s="943"/>
      <c r="J309" s="705" t="s">
        <v>3</v>
      </c>
      <c r="K309" s="552" t="str">
        <f>IF(K13="銀の認定【新規】","取組無し、または添付資料無し（初回のみ　※添付資料ない場合は採点対象外）","取組無し")</f>
        <v>取組無し</v>
      </c>
      <c r="L309" s="553"/>
      <c r="M309" s="575"/>
      <c r="N309" s="554"/>
      <c r="O309" s="554"/>
      <c r="P309" s="554"/>
      <c r="Q309" s="555"/>
      <c r="R309" s="292"/>
      <c r="S309" s="912"/>
      <c r="T309" s="885"/>
      <c r="U309" s="885"/>
      <c r="V309" s="885"/>
      <c r="W309" s="885"/>
      <c r="X309" s="885"/>
      <c r="Y309" s="885"/>
      <c r="Z309" s="886"/>
      <c r="AA309" s="705" t="s">
        <v>3</v>
      </c>
      <c r="AB309" s="552" t="str">
        <f>IF(K13="銀の認定【新規】","取組無し、または添付資料無し（初回のみ　※添付資料ない場合は採点対象外）","取組無し")</f>
        <v>取組無し</v>
      </c>
      <c r="AC309" s="553"/>
      <c r="AD309" s="575"/>
      <c r="AE309" s="554"/>
      <c r="AF309" s="554"/>
      <c r="AG309" s="554"/>
      <c r="AH309" s="555"/>
      <c r="AI309" s="293"/>
      <c r="AJ309" s="974"/>
      <c r="AK309" s="729" t="s">
        <v>3</v>
      </c>
      <c r="AL309" s="552" t="str">
        <f>IF(K13="銀の認定【新規】","取組無し、または添付資料無し（初回のみ　※添付資料ない場合は採点対象外）","取組無し")</f>
        <v>取組無し</v>
      </c>
      <c r="AM309" s="610"/>
      <c r="AN309" s="157"/>
      <c r="AO309" s="611"/>
      <c r="AP309" s="611"/>
      <c r="AQ309" s="611"/>
      <c r="AR309" s="612"/>
      <c r="AS309" s="293"/>
      <c r="AT309" s="868">
        <f>Q326</f>
        <v>3</v>
      </c>
      <c r="AU309" s="868">
        <f>AH326</f>
        <v>3</v>
      </c>
      <c r="AV309" s="868">
        <f>AR326</f>
        <v>3</v>
      </c>
      <c r="AW309" s="785" t="s">
        <v>411</v>
      </c>
      <c r="AX309" s="786"/>
    </row>
    <row r="310" spans="1:50" ht="19.5" customHeight="1" x14ac:dyDescent="0.4">
      <c r="A310" s="1064"/>
      <c r="B310" s="1065"/>
      <c r="C310" s="942"/>
      <c r="D310" s="942"/>
      <c r="E310" s="942"/>
      <c r="F310" s="942"/>
      <c r="G310" s="942"/>
      <c r="H310" s="942"/>
      <c r="I310" s="943"/>
      <c r="J310" s="804" t="s">
        <v>86</v>
      </c>
      <c r="K310" s="804"/>
      <c r="L310" s="804"/>
      <c r="N310" s="290"/>
      <c r="O310" s="290"/>
      <c r="P310" s="290"/>
      <c r="Q310" s="291"/>
      <c r="R310" s="204"/>
      <c r="S310" s="912"/>
      <c r="T310" s="885"/>
      <c r="U310" s="885"/>
      <c r="V310" s="885"/>
      <c r="W310" s="885"/>
      <c r="X310" s="885"/>
      <c r="Y310" s="885"/>
      <c r="Z310" s="886"/>
      <c r="AA310" s="804" t="s">
        <v>86</v>
      </c>
      <c r="AB310" s="804"/>
      <c r="AC310" s="804"/>
      <c r="AD310" s="68"/>
      <c r="AE310" s="290"/>
      <c r="AF310" s="290"/>
      <c r="AG310" s="290"/>
      <c r="AH310" s="291"/>
      <c r="AI310" s="293"/>
      <c r="AJ310" s="974"/>
      <c r="AK310" s="804" t="s">
        <v>86</v>
      </c>
      <c r="AL310" s="804"/>
      <c r="AM310" s="804"/>
      <c r="AN310" s="68"/>
      <c r="AO310" s="290"/>
      <c r="AP310" s="290"/>
      <c r="AQ310" s="290"/>
      <c r="AR310" s="291"/>
      <c r="AS310" s="293"/>
      <c r="AT310" s="868"/>
      <c r="AU310" s="868"/>
      <c r="AV310" s="868"/>
      <c r="AW310" s="778"/>
      <c r="AX310" s="779"/>
    </row>
    <row r="311" spans="1:50" ht="19.5" customHeight="1" x14ac:dyDescent="0.4">
      <c r="A311" s="1064"/>
      <c r="B311" s="1065"/>
      <c r="C311" s="942"/>
      <c r="D311" s="942"/>
      <c r="E311" s="942"/>
      <c r="F311" s="942"/>
      <c r="G311" s="942"/>
      <c r="H311" s="942"/>
      <c r="I311" s="943"/>
      <c r="J311" s="701" t="s">
        <v>2</v>
      </c>
      <c r="K311" s="66" t="s">
        <v>162</v>
      </c>
      <c r="L311" s="482"/>
      <c r="M311" s="482"/>
      <c r="N311" s="290"/>
      <c r="O311" s="290"/>
      <c r="P311" s="290"/>
      <c r="Q311" s="291"/>
      <c r="R311" s="300">
        <f>IF(J311="☑",11,0)</f>
        <v>11</v>
      </c>
      <c r="S311" s="912"/>
      <c r="T311" s="885"/>
      <c r="U311" s="885"/>
      <c r="V311" s="885"/>
      <c r="W311" s="885"/>
      <c r="X311" s="885"/>
      <c r="Y311" s="885"/>
      <c r="Z311" s="886"/>
      <c r="AA311" s="701" t="s">
        <v>3</v>
      </c>
      <c r="AB311" s="66" t="s">
        <v>162</v>
      </c>
      <c r="AC311" s="482"/>
      <c r="AD311" s="482"/>
      <c r="AE311" s="290"/>
      <c r="AF311" s="290"/>
      <c r="AG311" s="290"/>
      <c r="AH311" s="291"/>
      <c r="AI311" s="300">
        <f>IF(AA311="☑",11,0)</f>
        <v>0</v>
      </c>
      <c r="AJ311" s="974"/>
      <c r="AK311" s="701" t="s">
        <v>3</v>
      </c>
      <c r="AL311" s="66" t="s">
        <v>162</v>
      </c>
      <c r="AM311" s="482"/>
      <c r="AN311" s="482"/>
      <c r="AO311" s="290"/>
      <c r="AP311" s="290"/>
      <c r="AQ311" s="290"/>
      <c r="AR311" s="291"/>
      <c r="AS311" s="300">
        <f>IF(AK311="☑",11,0)</f>
        <v>0</v>
      </c>
      <c r="AT311" s="868"/>
      <c r="AU311" s="868"/>
      <c r="AV311" s="868"/>
      <c r="AW311" s="780"/>
      <c r="AX311" s="781"/>
    </row>
    <row r="312" spans="1:50" ht="19.5" customHeight="1" x14ac:dyDescent="0.4">
      <c r="A312" s="1064"/>
      <c r="B312" s="1065"/>
      <c r="C312" s="942"/>
      <c r="D312" s="942"/>
      <c r="E312" s="942"/>
      <c r="F312" s="942"/>
      <c r="G312" s="942"/>
      <c r="H312" s="942"/>
      <c r="I312" s="943"/>
      <c r="J312" s="701" t="s">
        <v>2</v>
      </c>
      <c r="K312" s="66" t="s">
        <v>163</v>
      </c>
      <c r="M312" s="290"/>
      <c r="N312" s="290"/>
      <c r="O312" s="290"/>
      <c r="P312" s="290"/>
      <c r="Q312" s="291"/>
      <c r="R312" s="410">
        <f>IF(J312="□",0,IF(AND(J312="☑",K315="□"),999,IF(AND(J312="☑",K314="☑",K315="☑"),11,IF(AND(J312="☑",K314="□",K315="☑"),12))))</f>
        <v>11</v>
      </c>
      <c r="S312" s="912"/>
      <c r="T312" s="885"/>
      <c r="U312" s="885"/>
      <c r="V312" s="885"/>
      <c r="W312" s="885"/>
      <c r="X312" s="885"/>
      <c r="Y312" s="885"/>
      <c r="Z312" s="886"/>
      <c r="AA312" s="701" t="s">
        <v>3</v>
      </c>
      <c r="AB312" s="66" t="s">
        <v>163</v>
      </c>
      <c r="AC312" s="68"/>
      <c r="AD312" s="290"/>
      <c r="AE312" s="290"/>
      <c r="AF312" s="290"/>
      <c r="AG312" s="290"/>
      <c r="AH312" s="291"/>
      <c r="AI312" s="410">
        <f>IF(AA312="□",0,IF(AND(AA312="☑",AB315="□"),999,IF(AND(AA312="☑",AB314="☑",AB315="☑"),11,IF(AND(AA312="☑",AB314="□",AB315="☑"),12))))</f>
        <v>0</v>
      </c>
      <c r="AJ312" s="974"/>
      <c r="AK312" s="701" t="s">
        <v>3</v>
      </c>
      <c r="AL312" s="66" t="s">
        <v>163</v>
      </c>
      <c r="AM312" s="68"/>
      <c r="AN312" s="290"/>
      <c r="AO312" s="290"/>
      <c r="AP312" s="290"/>
      <c r="AQ312" s="290"/>
      <c r="AR312" s="291"/>
      <c r="AS312" s="410">
        <f>IF(AK312="□",0,IF(AND(AK312="☑",AL315="□"),999,IF(AND(AK312="☑",AL314="☑",AL315="☑"),11,IF(AND(AK312="☑",AL314="□",AL315="☑"),12))))</f>
        <v>0</v>
      </c>
      <c r="AT312" s="868"/>
      <c r="AU312" s="868"/>
      <c r="AV312" s="868"/>
      <c r="AW312" s="780"/>
      <c r="AX312" s="781"/>
    </row>
    <row r="313" spans="1:50" ht="19.5" customHeight="1" x14ac:dyDescent="0.4">
      <c r="A313" s="1064"/>
      <c r="B313" s="1065"/>
      <c r="C313" s="942"/>
      <c r="D313" s="942"/>
      <c r="E313" s="942"/>
      <c r="F313" s="942"/>
      <c r="G313" s="942"/>
      <c r="H313" s="942"/>
      <c r="I313" s="943"/>
      <c r="J313" s="294"/>
      <c r="K313" s="302" t="s">
        <v>165</v>
      </c>
      <c r="N313" s="290"/>
      <c r="O313" s="290"/>
      <c r="P313" s="290"/>
      <c r="Q313" s="291"/>
      <c r="R313" s="204"/>
      <c r="S313" s="912"/>
      <c r="T313" s="885"/>
      <c r="U313" s="885"/>
      <c r="V313" s="885"/>
      <c r="W313" s="885"/>
      <c r="X313" s="885"/>
      <c r="Y313" s="885"/>
      <c r="Z313" s="886"/>
      <c r="AA313" s="294"/>
      <c r="AB313" s="302" t="s">
        <v>165</v>
      </c>
      <c r="AC313" s="68"/>
      <c r="AD313" s="68"/>
      <c r="AE313" s="290"/>
      <c r="AF313" s="290"/>
      <c r="AG313" s="290"/>
      <c r="AH313" s="291"/>
      <c r="AI313" s="204"/>
      <c r="AJ313" s="974"/>
      <c r="AK313" s="294"/>
      <c r="AL313" s="302" t="s">
        <v>165</v>
      </c>
      <c r="AM313" s="68"/>
      <c r="AN313" s="68"/>
      <c r="AO313" s="290"/>
      <c r="AP313" s="290"/>
      <c r="AQ313" s="290"/>
      <c r="AR313" s="291"/>
      <c r="AS313" s="204"/>
      <c r="AT313" s="868"/>
      <c r="AU313" s="868"/>
      <c r="AV313" s="868"/>
      <c r="AW313" s="780"/>
      <c r="AX313" s="781"/>
    </row>
    <row r="314" spans="1:50" ht="19.5" customHeight="1" x14ac:dyDescent="0.4">
      <c r="A314" s="1064"/>
      <c r="B314" s="1065"/>
      <c r="C314" s="477"/>
      <c r="D314" s="477"/>
      <c r="E314" s="477"/>
      <c r="F314" s="477"/>
      <c r="G314" s="477"/>
      <c r="H314" s="477"/>
      <c r="I314" s="478"/>
      <c r="J314" s="294"/>
      <c r="K314" s="701" t="s">
        <v>2</v>
      </c>
      <c r="L314" s="317" t="s">
        <v>164</v>
      </c>
      <c r="N314" s="290"/>
      <c r="O314" s="290"/>
      <c r="P314" s="290"/>
      <c r="Q314" s="291"/>
      <c r="R314" s="204"/>
      <c r="S314" s="912"/>
      <c r="T314" s="479"/>
      <c r="U314" s="479"/>
      <c r="V314" s="479"/>
      <c r="W314" s="479"/>
      <c r="X314" s="479"/>
      <c r="Y314" s="479"/>
      <c r="Z314" s="480"/>
      <c r="AA314" s="294"/>
      <c r="AB314" s="701" t="s">
        <v>2</v>
      </c>
      <c r="AC314" s="317" t="s">
        <v>164</v>
      </c>
      <c r="AD314" s="68"/>
      <c r="AE314" s="290"/>
      <c r="AF314" s="290"/>
      <c r="AG314" s="290"/>
      <c r="AH314" s="291"/>
      <c r="AI314" s="204"/>
      <c r="AJ314" s="974"/>
      <c r="AK314" s="294"/>
      <c r="AL314" s="701" t="s">
        <v>3</v>
      </c>
      <c r="AM314" s="317" t="s">
        <v>164</v>
      </c>
      <c r="AN314" s="68"/>
      <c r="AO314" s="290"/>
      <c r="AP314" s="290"/>
      <c r="AQ314" s="290"/>
      <c r="AR314" s="291"/>
      <c r="AS314" s="204"/>
      <c r="AT314" s="868"/>
      <c r="AU314" s="868"/>
      <c r="AV314" s="868"/>
      <c r="AW314" s="780"/>
      <c r="AX314" s="781"/>
    </row>
    <row r="315" spans="1:50" ht="19.5" customHeight="1" x14ac:dyDescent="0.4">
      <c r="A315" s="1064"/>
      <c r="B315" s="1065"/>
      <c r="C315" s="477"/>
      <c r="D315" s="887" t="s">
        <v>179</v>
      </c>
      <c r="E315" s="888"/>
      <c r="F315" s="888"/>
      <c r="G315" s="888"/>
      <c r="H315" s="889"/>
      <c r="I315" s="478"/>
      <c r="J315" s="294"/>
      <c r="K315" s="701" t="s">
        <v>2</v>
      </c>
      <c r="L315" s="330" t="s">
        <v>167</v>
      </c>
      <c r="M315" s="71"/>
      <c r="N315" s="613"/>
      <c r="O315" s="613"/>
      <c r="P315" s="613"/>
      <c r="Q315" s="291"/>
      <c r="R315" s="204"/>
      <c r="S315" s="912"/>
      <c r="T315" s="479"/>
      <c r="U315" s="887" t="s">
        <v>179</v>
      </c>
      <c r="V315" s="888"/>
      <c r="W315" s="888"/>
      <c r="X315" s="888"/>
      <c r="Y315" s="889"/>
      <c r="Z315" s="480"/>
      <c r="AA315" s="294"/>
      <c r="AB315" s="701" t="s">
        <v>2</v>
      </c>
      <c r="AC315" s="330" t="s">
        <v>167</v>
      </c>
      <c r="AE315" s="613"/>
      <c r="AF315" s="613"/>
      <c r="AG315" s="613"/>
      <c r="AH315" s="291"/>
      <c r="AI315" s="204"/>
      <c r="AJ315" s="974"/>
      <c r="AK315" s="294"/>
      <c r="AL315" s="701" t="s">
        <v>3</v>
      </c>
      <c r="AM315" s="330" t="s">
        <v>167</v>
      </c>
      <c r="AO315" s="613"/>
      <c r="AP315" s="613"/>
      <c r="AQ315" s="613"/>
      <c r="AR315" s="291"/>
      <c r="AS315" s="204"/>
      <c r="AT315" s="868"/>
      <c r="AU315" s="868"/>
      <c r="AV315" s="868"/>
      <c r="AW315" s="540"/>
      <c r="AX315" s="541"/>
    </row>
    <row r="316" spans="1:50" ht="19.5" customHeight="1" x14ac:dyDescent="0.4">
      <c r="A316" s="1064"/>
      <c r="B316" s="1065"/>
      <c r="C316" s="343"/>
      <c r="D316" s="890"/>
      <c r="E316" s="891"/>
      <c r="F316" s="891"/>
      <c r="G316" s="891"/>
      <c r="H316" s="892"/>
      <c r="I316" s="398"/>
      <c r="J316" s="294"/>
      <c r="K316" s="614"/>
      <c r="L316" s="615" t="s">
        <v>182</v>
      </c>
      <c r="N316" s="290"/>
      <c r="O316" s="290"/>
      <c r="P316" s="290"/>
      <c r="Q316" s="291"/>
      <c r="R316" s="204"/>
      <c r="S316" s="912"/>
      <c r="T316" s="346"/>
      <c r="U316" s="890"/>
      <c r="V316" s="891"/>
      <c r="W316" s="891"/>
      <c r="X316" s="891"/>
      <c r="Y316" s="892"/>
      <c r="Z316" s="399"/>
      <c r="AA316" s="294"/>
      <c r="AB316" s="614"/>
      <c r="AC316" s="615" t="s">
        <v>182</v>
      </c>
      <c r="AD316" s="68"/>
      <c r="AE316" s="290"/>
      <c r="AF316" s="290"/>
      <c r="AG316" s="290"/>
      <c r="AH316" s="291"/>
      <c r="AI316" s="204"/>
      <c r="AJ316" s="974"/>
      <c r="AK316" s="294"/>
      <c r="AL316" s="614"/>
      <c r="AM316" s="615" t="s">
        <v>182</v>
      </c>
      <c r="AN316" s="68"/>
      <c r="AO316" s="290"/>
      <c r="AP316" s="290"/>
      <c r="AQ316" s="290"/>
      <c r="AR316" s="291"/>
      <c r="AS316" s="204"/>
      <c r="AT316" s="868"/>
      <c r="AU316" s="868"/>
      <c r="AV316" s="868"/>
      <c r="AW316" s="774"/>
      <c r="AX316" s="775"/>
    </row>
    <row r="317" spans="1:50" ht="19.5" customHeight="1" x14ac:dyDescent="0.4">
      <c r="A317" s="1064"/>
      <c r="B317" s="1065"/>
      <c r="C317" s="616"/>
      <c r="D317" s="848" t="s">
        <v>174</v>
      </c>
      <c r="E317" s="872"/>
      <c r="F317" s="872"/>
      <c r="G317" s="872"/>
      <c r="H317" s="873"/>
      <c r="I317" s="398"/>
      <c r="J317" s="701" t="s">
        <v>3</v>
      </c>
      <c r="K317" s="614" t="s">
        <v>166</v>
      </c>
      <c r="L317" s="614"/>
      <c r="M317" s="66"/>
      <c r="N317" s="290"/>
      <c r="O317" s="290"/>
      <c r="P317" s="290"/>
      <c r="Q317" s="291"/>
      <c r="R317" s="300">
        <f>IF(J317="☑",11,0)</f>
        <v>0</v>
      </c>
      <c r="S317" s="912"/>
      <c r="T317" s="617"/>
      <c r="U317" s="848" t="s">
        <v>174</v>
      </c>
      <c r="V317" s="872"/>
      <c r="W317" s="872"/>
      <c r="X317" s="872"/>
      <c r="Y317" s="873"/>
      <c r="Z317" s="399"/>
      <c r="AA317" s="701" t="s">
        <v>3</v>
      </c>
      <c r="AB317" s="614" t="s">
        <v>166</v>
      </c>
      <c r="AC317" s="614"/>
      <c r="AD317" s="66"/>
      <c r="AE317" s="290"/>
      <c r="AF317" s="290"/>
      <c r="AG317" s="290"/>
      <c r="AH317" s="291"/>
      <c r="AI317" s="300">
        <f>IF(AA317="☑",11,0)</f>
        <v>0</v>
      </c>
      <c r="AJ317" s="974"/>
      <c r="AK317" s="701" t="s">
        <v>3</v>
      </c>
      <c r="AL317" s="614" t="s">
        <v>166</v>
      </c>
      <c r="AM317" s="614"/>
      <c r="AN317" s="66"/>
      <c r="AO317" s="290"/>
      <c r="AP317" s="290"/>
      <c r="AQ317" s="290"/>
      <c r="AR317" s="291"/>
      <c r="AS317" s="300">
        <f>IF(AK317="☑",11,0)</f>
        <v>0</v>
      </c>
      <c r="AT317" s="868"/>
      <c r="AU317" s="868"/>
      <c r="AV317" s="868"/>
      <c r="AW317" s="776"/>
      <c r="AX317" s="775"/>
    </row>
    <row r="318" spans="1:50" ht="19.5" customHeight="1" x14ac:dyDescent="0.4">
      <c r="A318" s="1064"/>
      <c r="B318" s="1065"/>
      <c r="C318" s="197"/>
      <c r="D318" s="874"/>
      <c r="E318" s="875"/>
      <c r="F318" s="875"/>
      <c r="G318" s="875"/>
      <c r="H318" s="876"/>
      <c r="I318" s="198"/>
      <c r="J318" s="240" t="s">
        <v>168</v>
      </c>
      <c r="K318" s="240"/>
      <c r="L318" s="318"/>
      <c r="M318" s="318"/>
      <c r="N318" s="240"/>
      <c r="O318" s="290"/>
      <c r="P318" s="435"/>
      <c r="Q318" s="291"/>
      <c r="R318" s="204"/>
      <c r="S318" s="912"/>
      <c r="T318" s="202"/>
      <c r="U318" s="874"/>
      <c r="V318" s="875"/>
      <c r="W318" s="875"/>
      <c r="X318" s="875"/>
      <c r="Y318" s="876"/>
      <c r="Z318" s="203"/>
      <c r="AA318" s="240" t="s">
        <v>168</v>
      </c>
      <c r="AB318" s="240"/>
      <c r="AC318" s="318"/>
      <c r="AD318" s="318"/>
      <c r="AE318" s="240"/>
      <c r="AF318" s="290"/>
      <c r="AG318" s="435"/>
      <c r="AH318" s="291"/>
      <c r="AI318" s="204"/>
      <c r="AJ318" s="974"/>
      <c r="AK318" s="240" t="s">
        <v>168</v>
      </c>
      <c r="AL318" s="240"/>
      <c r="AM318" s="318"/>
      <c r="AN318" s="318"/>
      <c r="AO318" s="240"/>
      <c r="AP318" s="290"/>
      <c r="AQ318" s="435"/>
      <c r="AR318" s="291"/>
      <c r="AS318" s="204"/>
      <c r="AT318" s="868"/>
      <c r="AU318" s="868"/>
      <c r="AV318" s="868"/>
      <c r="AW318" s="776"/>
      <c r="AX318" s="775"/>
    </row>
    <row r="319" spans="1:50" ht="19.5" customHeight="1" x14ac:dyDescent="0.4">
      <c r="A319" s="1064"/>
      <c r="B319" s="1065"/>
      <c r="C319" s="197"/>
      <c r="D319" s="848" t="s">
        <v>175</v>
      </c>
      <c r="E319" s="877"/>
      <c r="F319" s="877"/>
      <c r="G319" s="877"/>
      <c r="H319" s="878"/>
      <c r="I319" s="198"/>
      <c r="J319" s="701" t="s">
        <v>2</v>
      </c>
      <c r="K319" s="330" t="s">
        <v>80</v>
      </c>
      <c r="L319" s="331"/>
      <c r="M319" s="331"/>
      <c r="N319" s="290"/>
      <c r="O319" s="290"/>
      <c r="P319" s="66"/>
      <c r="Q319" s="291"/>
      <c r="R319" s="333">
        <f>IF(AND(R311=0,R312=0,R317=0),99,IF(AND(J319="☑",J320="☑"),99,IF(AND(J319="□",J320="□"),99,IF(J319="☑",1,2))))</f>
        <v>1</v>
      </c>
      <c r="S319" s="912"/>
      <c r="T319" s="202"/>
      <c r="U319" s="848" t="s">
        <v>175</v>
      </c>
      <c r="V319" s="877"/>
      <c r="W319" s="877"/>
      <c r="X319" s="877"/>
      <c r="Y319" s="878"/>
      <c r="Z319" s="203"/>
      <c r="AA319" s="701" t="s">
        <v>3</v>
      </c>
      <c r="AB319" s="330" t="s">
        <v>80</v>
      </c>
      <c r="AC319" s="331"/>
      <c r="AD319" s="331"/>
      <c r="AE319" s="290"/>
      <c r="AF319" s="290"/>
      <c r="AG319" s="66"/>
      <c r="AH319" s="291"/>
      <c r="AI319" s="333">
        <f>IF(AND(AI311=0,AI312=0,AI317=0),99,IF(AND(AA319="☑",AA320="☑"),99,IF(AND(AA319="□",AA320="□"),99,IF(AA319="☑",1,2))))</f>
        <v>99</v>
      </c>
      <c r="AJ319" s="974"/>
      <c r="AK319" s="701" t="s">
        <v>3</v>
      </c>
      <c r="AL319" s="330" t="s">
        <v>80</v>
      </c>
      <c r="AM319" s="730"/>
      <c r="AN319" s="331"/>
      <c r="AO319" s="290"/>
      <c r="AP319" s="290"/>
      <c r="AQ319" s="66"/>
      <c r="AR319" s="291"/>
      <c r="AS319" s="333">
        <f>IF(AND(AS311=0,AS312=0,AS317=0),99,IF(AND(AK319="☑",AK320="☑"),99,IF(AND(AK319="□",AK320="□"),99,IF(AK319="☑",1,2))))</f>
        <v>99</v>
      </c>
      <c r="AT319" s="868"/>
      <c r="AU319" s="868"/>
      <c r="AV319" s="868"/>
      <c r="AW319" s="776"/>
      <c r="AX319" s="775"/>
    </row>
    <row r="320" spans="1:50" ht="19.5" customHeight="1" x14ac:dyDescent="0.4">
      <c r="A320" s="1064"/>
      <c r="B320" s="1065"/>
      <c r="C320" s="197"/>
      <c r="D320" s="879"/>
      <c r="E320" s="880"/>
      <c r="F320" s="880"/>
      <c r="G320" s="880"/>
      <c r="H320" s="881"/>
      <c r="I320" s="198"/>
      <c r="J320" s="701" t="s">
        <v>3</v>
      </c>
      <c r="K320" s="317" t="s">
        <v>81</v>
      </c>
      <c r="L320" s="318"/>
      <c r="M320" s="318"/>
      <c r="N320" s="66"/>
      <c r="O320" s="290"/>
      <c r="P320" s="290"/>
      <c r="Q320" s="291"/>
      <c r="R320" s="410"/>
      <c r="S320" s="912"/>
      <c r="T320" s="202"/>
      <c r="U320" s="879"/>
      <c r="V320" s="880"/>
      <c r="W320" s="880"/>
      <c r="X320" s="880"/>
      <c r="Y320" s="881"/>
      <c r="Z320" s="203"/>
      <c r="AA320" s="701" t="s">
        <v>3</v>
      </c>
      <c r="AB320" s="317" t="s">
        <v>81</v>
      </c>
      <c r="AC320" s="318"/>
      <c r="AD320" s="318"/>
      <c r="AE320" s="66"/>
      <c r="AF320" s="290"/>
      <c r="AG320" s="290"/>
      <c r="AH320" s="291"/>
      <c r="AI320" s="410"/>
      <c r="AJ320" s="974"/>
      <c r="AK320" s="701" t="s">
        <v>3</v>
      </c>
      <c r="AL320" s="317" t="s">
        <v>81</v>
      </c>
      <c r="AM320" s="318"/>
      <c r="AN320" s="318"/>
      <c r="AO320" s="66"/>
      <c r="AP320" s="290"/>
      <c r="AQ320" s="290"/>
      <c r="AR320" s="291"/>
      <c r="AS320" s="410"/>
      <c r="AT320" s="868"/>
      <c r="AU320" s="868"/>
      <c r="AV320" s="868"/>
      <c r="AW320" s="776"/>
      <c r="AX320" s="775"/>
    </row>
    <row r="321" spans="1:50" ht="19.5" customHeight="1" x14ac:dyDescent="0.15">
      <c r="A321" s="1064"/>
      <c r="B321" s="1065"/>
      <c r="C321" s="197"/>
      <c r="D321" s="197"/>
      <c r="E321" s="197"/>
      <c r="F321" s="197"/>
      <c r="G321" s="197"/>
      <c r="H321" s="197"/>
      <c r="I321" s="198"/>
      <c r="J321" s="240" t="s">
        <v>257</v>
      </c>
      <c r="K321" s="240"/>
      <c r="L321" s="295"/>
      <c r="M321" s="240"/>
      <c r="N321" s="290"/>
      <c r="O321" s="751" t="str">
        <f>IF(O322="","",IFERROR(IF(DATEDIF(O322,$K$14,"M")&lt;6,"レポート記入日から6ヵ月未満になっていませんか？",""),""))</f>
        <v/>
      </c>
      <c r="P321" s="290"/>
      <c r="Q321" s="291"/>
      <c r="R321" s="410"/>
      <c r="S321" s="912"/>
      <c r="T321" s="202"/>
      <c r="U321" s="202"/>
      <c r="V321" s="202"/>
      <c r="W321" s="202"/>
      <c r="X321" s="202"/>
      <c r="Y321" s="202"/>
      <c r="Z321" s="203"/>
      <c r="AA321" s="240" t="s">
        <v>257</v>
      </c>
      <c r="AB321" s="240"/>
      <c r="AC321" s="295"/>
      <c r="AD321" s="240"/>
      <c r="AE321" s="290"/>
      <c r="AF321" s="751" t="str">
        <f>IF(AF322="","",IFERROR(IF(DATEDIF(AF322,$K$14,"M")&lt;6,"レポート記入日から6ヵ月未満になっていませんか？",""),""))</f>
        <v/>
      </c>
      <c r="AG321" s="290"/>
      <c r="AH321" s="291"/>
      <c r="AI321" s="410"/>
      <c r="AJ321" s="974"/>
      <c r="AK321" s="240" t="s">
        <v>257</v>
      </c>
      <c r="AL321" s="240"/>
      <c r="AM321" s="295"/>
      <c r="AN321" s="240"/>
      <c r="AO321" s="290"/>
      <c r="AP321" s="751" t="str">
        <f>IF(AP322="","",IFERROR(IF(DATEDIF(AP322,$K$14,"M")&lt;6,"レポート記入日から6ヵ月未満になっていませんか？",""),""))</f>
        <v/>
      </c>
      <c r="AQ321" s="290"/>
      <c r="AR321" s="291"/>
      <c r="AS321" s="410"/>
      <c r="AT321" s="868"/>
      <c r="AU321" s="868"/>
      <c r="AV321" s="868"/>
      <c r="AW321" s="776"/>
      <c r="AX321" s="775"/>
    </row>
    <row r="322" spans="1:50" ht="19.5" customHeight="1" x14ac:dyDescent="0.4">
      <c r="A322" s="1064"/>
      <c r="B322" s="1065"/>
      <c r="C322" s="197"/>
      <c r="D322" s="197"/>
      <c r="E322" s="197"/>
      <c r="F322" s="197"/>
      <c r="G322" s="197"/>
      <c r="H322" s="197"/>
      <c r="I322" s="198"/>
      <c r="J322" s="701" t="s">
        <v>2</v>
      </c>
      <c r="K322" s="348" t="s">
        <v>85</v>
      </c>
      <c r="L322" s="242"/>
      <c r="M322" s="242"/>
      <c r="N322" s="484" t="s">
        <v>87</v>
      </c>
      <c r="O322" s="704"/>
      <c r="P322" s="290"/>
      <c r="Q322" s="291"/>
      <c r="R322" s="333">
        <f>IF(AND(R311=0,R312=0,R317=0),99,IF(AND(J322="☑",J323="☑",J324="☑"),99,IF(AND(J322="□",J323="□",J324="□"),99,IF(AND(J322="☑",J323="☑"),99,IF(AND(J322="☑",J324="☑"),99,IF(AND(J323="☑",J324="☑"),99,IF(J322="☑",1,IF(J323="☑",2,3))))))))</f>
        <v>1</v>
      </c>
      <c r="S322" s="912"/>
      <c r="T322" s="202"/>
      <c r="U322" s="202"/>
      <c r="V322" s="202"/>
      <c r="W322" s="202"/>
      <c r="X322" s="202"/>
      <c r="Y322" s="202"/>
      <c r="Z322" s="203"/>
      <c r="AA322" s="701" t="s">
        <v>3</v>
      </c>
      <c r="AB322" s="348" t="s">
        <v>85</v>
      </c>
      <c r="AC322" s="242"/>
      <c r="AD322" s="242"/>
      <c r="AE322" s="484" t="s">
        <v>87</v>
      </c>
      <c r="AF322" s="704"/>
      <c r="AG322" s="290"/>
      <c r="AH322" s="291"/>
      <c r="AI322" s="333">
        <f>IF(AND(AI311=0,AI312=0,AI317=0),99,IF(AND(AA322="☑",AA323="☑",AA324="☑"),99,IF(AND(AA322="□",AA323="□",AA324="□"),99,IF(AND(AA322="☑",AA323="☑"),99,IF(AND(AA322="☑",AA324="☑"),99,IF(AND(AA323="☑",AA324="☑"),99,IF(AA322="☑",1,IF(AA323="☑",2,3))))))))</f>
        <v>99</v>
      </c>
      <c r="AJ322" s="974"/>
      <c r="AK322" s="701" t="s">
        <v>3</v>
      </c>
      <c r="AL322" s="348" t="s">
        <v>85</v>
      </c>
      <c r="AM322" s="242"/>
      <c r="AN322" s="242"/>
      <c r="AO322" s="484" t="s">
        <v>87</v>
      </c>
      <c r="AP322" s="704"/>
      <c r="AQ322" s="290"/>
      <c r="AR322" s="291"/>
      <c r="AS322" s="333">
        <f>IF(AND(AS311=0,AS312=0,AS317=0),99,IF(AND(AK322="☑",AK323="☑",AK324="☑"),99,IF(AND(AK322="□",AK323="□",AK324="□"),99,IF(AND(AK322="☑",AK323="☑"),99,IF(AND(AK322="☑",AK324="☑"),99,IF(AND(AK323="☑",AK324="☑"),99,IF(AK322="☑",1,IF(AK323="☑",2,3))))))))</f>
        <v>99</v>
      </c>
      <c r="AT322" s="868"/>
      <c r="AU322" s="868"/>
      <c r="AV322" s="868"/>
      <c r="AW322" s="776"/>
      <c r="AX322" s="775"/>
    </row>
    <row r="323" spans="1:50" ht="19.5" customHeight="1" x14ac:dyDescent="0.4">
      <c r="A323" s="1064"/>
      <c r="B323" s="1065"/>
      <c r="C323" s="197"/>
      <c r="D323" s="197"/>
      <c r="E323" s="197"/>
      <c r="F323" s="197"/>
      <c r="G323" s="197"/>
      <c r="H323" s="197"/>
      <c r="I323" s="198"/>
      <c r="J323" s="701" t="s">
        <v>3</v>
      </c>
      <c r="K323" s="348" t="s">
        <v>83</v>
      </c>
      <c r="L323" s="242"/>
      <c r="M323" s="242"/>
      <c r="N323" s="353" t="s">
        <v>183</v>
      </c>
      <c r="O323" s="240"/>
      <c r="P323" s="290"/>
      <c r="Q323" s="291"/>
      <c r="R323" s="204"/>
      <c r="S323" s="912"/>
      <c r="T323" s="202"/>
      <c r="U323" s="202"/>
      <c r="V323" s="202"/>
      <c r="W323" s="202"/>
      <c r="X323" s="202"/>
      <c r="Y323" s="202"/>
      <c r="Z323" s="203"/>
      <c r="AA323" s="701" t="s">
        <v>3</v>
      </c>
      <c r="AB323" s="348" t="s">
        <v>83</v>
      </c>
      <c r="AC323" s="242"/>
      <c r="AD323" s="242"/>
      <c r="AE323" s="353" t="s">
        <v>183</v>
      </c>
      <c r="AF323" s="240"/>
      <c r="AG323" s="290"/>
      <c r="AH323" s="291"/>
      <c r="AI323" s="293"/>
      <c r="AJ323" s="974"/>
      <c r="AK323" s="701" t="s">
        <v>3</v>
      </c>
      <c r="AL323" s="348" t="s">
        <v>83</v>
      </c>
      <c r="AM323" s="242"/>
      <c r="AN323" s="242"/>
      <c r="AO323" s="353" t="s">
        <v>183</v>
      </c>
      <c r="AP323" s="240"/>
      <c r="AQ323" s="290"/>
      <c r="AR323" s="291"/>
      <c r="AS323" s="293"/>
      <c r="AT323" s="868"/>
      <c r="AU323" s="868"/>
      <c r="AV323" s="868"/>
      <c r="AW323" s="776"/>
      <c r="AX323" s="775"/>
    </row>
    <row r="324" spans="1:50" ht="19.5" customHeight="1" x14ac:dyDescent="0.4">
      <c r="A324" s="1064"/>
      <c r="B324" s="1065"/>
      <c r="C324" s="618"/>
      <c r="D324" s="619"/>
      <c r="E324" s="619"/>
      <c r="F324" s="619"/>
      <c r="G324" s="619"/>
      <c r="H324" s="619"/>
      <c r="I324" s="620"/>
      <c r="J324" s="701" t="s">
        <v>3</v>
      </c>
      <c r="K324" s="348" t="s">
        <v>22</v>
      </c>
      <c r="L324" s="242"/>
      <c r="M324" s="242"/>
      <c r="N324" s="240"/>
      <c r="O324" s="243"/>
      <c r="P324" s="290"/>
      <c r="Q324" s="291"/>
      <c r="R324" s="204"/>
      <c r="S324" s="912"/>
      <c r="T324" s="621"/>
      <c r="U324" s="622"/>
      <c r="V324" s="622"/>
      <c r="W324" s="622"/>
      <c r="X324" s="622"/>
      <c r="Y324" s="622"/>
      <c r="Z324" s="623"/>
      <c r="AA324" s="701" t="s">
        <v>3</v>
      </c>
      <c r="AB324" s="348" t="s">
        <v>22</v>
      </c>
      <c r="AC324" s="242"/>
      <c r="AD324" s="242"/>
      <c r="AE324" s="240"/>
      <c r="AF324" s="243"/>
      <c r="AG324" s="290"/>
      <c r="AH324" s="291"/>
      <c r="AI324" s="293"/>
      <c r="AJ324" s="974"/>
      <c r="AK324" s="701" t="s">
        <v>3</v>
      </c>
      <c r="AL324" s="348" t="s">
        <v>22</v>
      </c>
      <c r="AM324" s="242"/>
      <c r="AN324" s="242"/>
      <c r="AO324" s="240"/>
      <c r="AP324" s="243"/>
      <c r="AQ324" s="290"/>
      <c r="AR324" s="291"/>
      <c r="AS324" s="293"/>
      <c r="AT324" s="868"/>
      <c r="AU324" s="868"/>
      <c r="AV324" s="868"/>
      <c r="AW324" s="776"/>
      <c r="AX324" s="775"/>
    </row>
    <row r="325" spans="1:50" ht="19.5" customHeight="1" x14ac:dyDescent="0.3">
      <c r="A325" s="1064"/>
      <c r="B325" s="1065"/>
      <c r="C325" s="618"/>
      <c r="D325" s="619"/>
      <c r="E325" s="619"/>
      <c r="F325" s="619"/>
      <c r="G325" s="619"/>
      <c r="H325" s="619"/>
      <c r="I325" s="620"/>
      <c r="J325" s="360" t="s">
        <v>88</v>
      </c>
      <c r="K325" s="557"/>
      <c r="L325" s="241"/>
      <c r="M325" s="242"/>
      <c r="N325" s="240"/>
      <c r="O325" s="243"/>
      <c r="P325" s="243"/>
      <c r="Q325" s="244" t="str">
        <f>IF(ISNUMBER(Q326),"","必要項目が正しく選択されていません")</f>
        <v/>
      </c>
      <c r="R325" s="489"/>
      <c r="S325" s="912"/>
      <c r="T325" s="621"/>
      <c r="U325" s="622"/>
      <c r="V325" s="622"/>
      <c r="W325" s="622"/>
      <c r="X325" s="622"/>
      <c r="Y325" s="622"/>
      <c r="Z325" s="623"/>
      <c r="AA325" s="360" t="s">
        <v>224</v>
      </c>
      <c r="AB325" s="557"/>
      <c r="AC325" s="241"/>
      <c r="AD325" s="242"/>
      <c r="AE325" s="240"/>
      <c r="AF325" s="243"/>
      <c r="AG325" s="243"/>
      <c r="AH325" s="244" t="str">
        <f>IF(ISNUMBER(AH326),"","必要項目が正しく選択されていません")</f>
        <v/>
      </c>
      <c r="AI325" s="490"/>
      <c r="AJ325" s="974"/>
      <c r="AK325" s="360" t="s">
        <v>88</v>
      </c>
      <c r="AL325" s="557"/>
      <c r="AM325" s="241"/>
      <c r="AN325" s="242"/>
      <c r="AO325" s="240"/>
      <c r="AP325" s="243"/>
      <c r="AQ325" s="243"/>
      <c r="AR325" s="244" t="str">
        <f>IF(ISNUMBER(AR326),"","必要項目が正しく選択されていません")</f>
        <v/>
      </c>
      <c r="AS325" s="490"/>
      <c r="AT325" s="868"/>
      <c r="AU325" s="868"/>
      <c r="AV325" s="868"/>
      <c r="AW325" s="776"/>
      <c r="AX325" s="775"/>
    </row>
    <row r="326" spans="1:50" ht="39.6" customHeight="1" x14ac:dyDescent="0.25">
      <c r="A326" s="1064"/>
      <c r="B326" s="1065"/>
      <c r="C326" s="624"/>
      <c r="D326" s="625"/>
      <c r="E326" s="625"/>
      <c r="F326" s="625"/>
      <c r="G326" s="625"/>
      <c r="H326" s="625"/>
      <c r="I326" s="626"/>
      <c r="J326" s="294"/>
      <c r="K326" s="790"/>
      <c r="L326" s="790"/>
      <c r="M326" s="790"/>
      <c r="N326" s="790"/>
      <c r="O326" s="790"/>
      <c r="P326" s="243"/>
      <c r="Q326" s="247">
        <f>IF(J309="☑",1,IF(R312=999,1,IF(AND(OR(R311=11,R312=11,R312=12,R317=11),OR(R319=99,R322=99)),"error",IF(AND(R312=12,R319=1,R322=1),2,IF(AND(OR(R311=11,R312=11,R317=11),R319=1,R322=1),3,IF(AND(OR(R311=11,R312=11,R317=11),R319=1,R322=2),2,IF(AND(OR(R311=11,R312=11,R317=11),R319=2,R322=1),2,IF(AND(OR(R311=11,R312=11,R317=11),R319=2,R322=2),2,IF(AND(R312=12,R319=1,R322=2),2,IF(AND(R312=12,R319=2,R322=1),2,IF(AND(R312=12,R319=2,R322=2),2,1)))))))))))</f>
        <v>3</v>
      </c>
      <c r="R326" s="491"/>
      <c r="S326" s="912"/>
      <c r="T326" s="627"/>
      <c r="U326" s="628"/>
      <c r="V326" s="628"/>
      <c r="W326" s="628"/>
      <c r="X326" s="628"/>
      <c r="Y326" s="628"/>
      <c r="Z326" s="629"/>
      <c r="AA326" s="294"/>
      <c r="AB326" s="790"/>
      <c r="AC326" s="790"/>
      <c r="AD326" s="790"/>
      <c r="AE326" s="790"/>
      <c r="AF326" s="790"/>
      <c r="AG326" s="243"/>
      <c r="AH326" s="544">
        <f>IF(AA308="☑",Q326,IF(AA309="☑",1,IF(AI312=999,1,IF(AND(OR(AI311=11,AI312=11,AI312=12,AI317=11),OR(AI319=99,AI322=99)),"error",IF(AND(AI312=12,AI319=1,AI322=1),2,IF(AND(OR(AI311=11,AI312=11,AI317=11),AI319=1,AI322=1),3,IF(AND(OR(AI311=11,AI312=11,AI317=11),AI319=1,AI322=2),2,IF(AND(OR(AI311=11,AI312=11,AI317=11),AI319=2,AI322=1),2,IF(AND(OR(AI311=11,AI312=11,AI317=11),AI319=2,AI322=2),2,IF(AND(AI312=12,AI319=1,AI322=2),2,IF(AND(AI312=12,AI319=2,AI322=1),2,IF(AND(AI312=12,AI319=2,AI322=2),2,1))))))))))))</f>
        <v>3</v>
      </c>
      <c r="AI326" s="491"/>
      <c r="AJ326" s="974"/>
      <c r="AK326" s="294"/>
      <c r="AL326" s="790"/>
      <c r="AM326" s="790"/>
      <c r="AN326" s="790"/>
      <c r="AO326" s="790"/>
      <c r="AP326" s="790"/>
      <c r="AQ326" s="243"/>
      <c r="AR326" s="247">
        <f>IF(AK308="☑",Q326,IF(AN308="☑",AH326,IF(AK309="☑",1,IF(AS312=999,1,IF(AND(OR(AS311=11,AS312=11,AS312=12,AS317=11),OR(AS319=99,AS322=99)),"error",IF(AND(AS312=12,AS319=1,AS322=1),2,IF(AND(OR(AS311=11,AS312=11,AS317=11),AS319=1,AS322=1),3,IF(AND(OR(AS311=11,AS312=11,AS317=11),AS319=1,AS322=2),2,IF(AND(OR(AS311=11,AS312=11,AS317=11),AS319=2,AS322=1),2,IF(AND(OR(AS311=11,AS312=11,AS317=11),AS319=2,AS322=2),2,IF(AND(AS312=12,AS319=1,AS322=2),2,IF(AND(AS312=12,AS319=2,AS322=1),2,IF(AND(AS312=12,AS319=2,AS322=2),2,1)))))))))))))</f>
        <v>3</v>
      </c>
      <c r="AS326" s="491"/>
      <c r="AT326" s="868"/>
      <c r="AU326" s="868"/>
      <c r="AV326" s="868"/>
      <c r="AW326" s="776"/>
      <c r="AX326" s="775"/>
    </row>
    <row r="327" spans="1:50" ht="16.5" customHeight="1" x14ac:dyDescent="0.15">
      <c r="A327" s="1064"/>
      <c r="B327" s="1065"/>
      <c r="C327" s="624"/>
      <c r="D327" s="625"/>
      <c r="E327" s="625"/>
      <c r="F327" s="625"/>
      <c r="G327" s="625"/>
      <c r="H327" s="625"/>
      <c r="I327" s="626"/>
      <c r="J327" s="294"/>
      <c r="K327" s="583"/>
      <c r="L327" s="584"/>
      <c r="M327" s="295"/>
      <c r="N327" s="295"/>
      <c r="O327" s="295"/>
      <c r="P327" s="295"/>
      <c r="Q327" s="586" t="s">
        <v>1</v>
      </c>
      <c r="R327" s="388"/>
      <c r="S327" s="913"/>
      <c r="T327" s="627"/>
      <c r="U327" s="628"/>
      <c r="V327" s="628"/>
      <c r="W327" s="628"/>
      <c r="X327" s="628"/>
      <c r="Y327" s="628"/>
      <c r="Z327" s="629"/>
      <c r="AA327" s="294"/>
      <c r="AB327" s="583"/>
      <c r="AC327" s="584"/>
      <c r="AD327" s="295"/>
      <c r="AE327" s="295"/>
      <c r="AF327" s="295"/>
      <c r="AG327" s="295"/>
      <c r="AH327" s="585" t="s">
        <v>1</v>
      </c>
      <c r="AI327" s="388"/>
      <c r="AJ327" s="975"/>
      <c r="AK327" s="294"/>
      <c r="AL327" s="583"/>
      <c r="AM327" s="584"/>
      <c r="AN327" s="295"/>
      <c r="AO327" s="295"/>
      <c r="AP327" s="295"/>
      <c r="AQ327" s="295"/>
      <c r="AR327" s="586" t="s">
        <v>1</v>
      </c>
      <c r="AS327" s="388"/>
      <c r="AT327" s="869"/>
      <c r="AU327" s="869"/>
      <c r="AV327" s="869"/>
      <c r="AW327" s="547"/>
      <c r="AX327" s="548"/>
    </row>
    <row r="328" spans="1:50" ht="29.25" customHeight="1" x14ac:dyDescent="0.15">
      <c r="A328" s="630"/>
      <c r="B328" s="1053" t="s">
        <v>76</v>
      </c>
      <c r="C328" s="1051" t="s">
        <v>245</v>
      </c>
      <c r="D328" s="1066"/>
      <c r="E328" s="1066"/>
      <c r="F328" s="1066"/>
      <c r="G328" s="1066"/>
      <c r="H328" s="1066"/>
      <c r="I328" s="1067"/>
      <c r="J328" s="521"/>
      <c r="K328" s="521"/>
      <c r="L328" s="425"/>
      <c r="M328" s="425"/>
      <c r="N328" s="425"/>
      <c r="O328" s="425"/>
      <c r="P328" s="425"/>
      <c r="Q328" s="497"/>
      <c r="R328" s="589"/>
      <c r="S328" s="911" t="s">
        <v>76</v>
      </c>
      <c r="T328" s="882" t="s">
        <v>24</v>
      </c>
      <c r="U328" s="932"/>
      <c r="V328" s="932"/>
      <c r="W328" s="932"/>
      <c r="X328" s="932"/>
      <c r="Y328" s="932"/>
      <c r="Z328" s="933"/>
      <c r="AA328" s="712" t="s">
        <v>2</v>
      </c>
      <c r="AB328" s="200" t="s">
        <v>184</v>
      </c>
      <c r="AC328" s="201"/>
      <c r="AD328" s="201"/>
      <c r="AE328" s="201"/>
      <c r="AF328" s="201"/>
      <c r="AG328" s="201"/>
      <c r="AH328" s="522"/>
      <c r="AI328" s="590"/>
      <c r="AJ328" s="810" t="s">
        <v>288</v>
      </c>
      <c r="AK328" s="731" t="s">
        <v>3</v>
      </c>
      <c r="AL328" s="631" t="s">
        <v>184</v>
      </c>
      <c r="AM328" s="259"/>
      <c r="AN328" s="732" t="s">
        <v>2</v>
      </c>
      <c r="AO328" s="632" t="s">
        <v>210</v>
      </c>
      <c r="AP328" s="425"/>
      <c r="AQ328" s="425"/>
      <c r="AR328" s="497"/>
      <c r="AS328" s="590"/>
      <c r="AT328" s="633"/>
      <c r="AU328" s="633"/>
      <c r="AV328" s="634"/>
      <c r="AW328" s="635"/>
      <c r="AX328" s="636"/>
    </row>
    <row r="329" spans="1:50" ht="29.25" customHeight="1" x14ac:dyDescent="0.4">
      <c r="A329" s="1064" t="s">
        <v>10</v>
      </c>
      <c r="B329" s="937"/>
      <c r="C329" s="1068"/>
      <c r="D329" s="1068"/>
      <c r="E329" s="1068"/>
      <c r="F329" s="1068"/>
      <c r="G329" s="1068"/>
      <c r="H329" s="1068"/>
      <c r="I329" s="1069"/>
      <c r="J329" s="705" t="s">
        <v>3</v>
      </c>
      <c r="K329" s="552" t="str">
        <f>IF(K13="銀の認定【新規】","取組無し、または添付資料無し（初回のみ　※添付資料ない場合は採点対象外）","取組無し")</f>
        <v>取組無し</v>
      </c>
      <c r="L329" s="553"/>
      <c r="M329" s="575"/>
      <c r="N329" s="157"/>
      <c r="O329" s="157"/>
      <c r="P329" s="157"/>
      <c r="Q329" s="637"/>
      <c r="R329" s="638"/>
      <c r="S329" s="904"/>
      <c r="T329" s="934"/>
      <c r="U329" s="934"/>
      <c r="V329" s="934"/>
      <c r="W329" s="934"/>
      <c r="X329" s="934"/>
      <c r="Y329" s="934"/>
      <c r="Z329" s="935"/>
      <c r="AA329" s="705" t="s">
        <v>3</v>
      </c>
      <c r="AB329" s="552" t="str">
        <f>IF(K13="銀の認定【新規】","取組無し、または添付資料無し（初回のみ　※添付資料ない場合は採点対象外）","取組無し")</f>
        <v>取組無し</v>
      </c>
      <c r="AC329" s="553"/>
      <c r="AD329" s="575"/>
      <c r="AE329" s="157"/>
      <c r="AF329" s="157"/>
      <c r="AG329" s="157"/>
      <c r="AH329" s="637"/>
      <c r="AI329" s="639"/>
      <c r="AJ329" s="972"/>
      <c r="AK329" s="725" t="s">
        <v>3</v>
      </c>
      <c r="AL329" s="552" t="str">
        <f>IF(K13="銀の認定【新規】","取組無し、または添付資料無し（初回のみ　※添付資料ない場合は採点対象外）","取組無し")</f>
        <v>取組無し</v>
      </c>
      <c r="AM329" s="553"/>
      <c r="AN329" s="575"/>
      <c r="AO329" s="157"/>
      <c r="AP329" s="157"/>
      <c r="AQ329" s="157"/>
      <c r="AR329" s="637"/>
      <c r="AS329" s="639"/>
      <c r="AT329" s="868">
        <f>Q348</f>
        <v>3</v>
      </c>
      <c r="AU329" s="868">
        <f>AH348</f>
        <v>3</v>
      </c>
      <c r="AV329" s="868">
        <f>AR348</f>
        <v>3</v>
      </c>
      <c r="AW329" s="785" t="s">
        <v>411</v>
      </c>
      <c r="AX329" s="786"/>
    </row>
    <row r="330" spans="1:50" ht="19.5" customHeight="1" x14ac:dyDescent="0.4">
      <c r="A330" s="1064"/>
      <c r="B330" s="937"/>
      <c r="C330" s="1068"/>
      <c r="D330" s="1068"/>
      <c r="E330" s="1068"/>
      <c r="F330" s="1068"/>
      <c r="G330" s="1068"/>
      <c r="H330" s="1068"/>
      <c r="I330" s="1069"/>
      <c r="J330" s="817" t="s">
        <v>86</v>
      </c>
      <c r="K330" s="804"/>
      <c r="L330" s="804"/>
      <c r="N330" s="290"/>
      <c r="O330" s="290"/>
      <c r="P330" s="290"/>
      <c r="Q330" s="291"/>
      <c r="R330" s="638"/>
      <c r="S330" s="904"/>
      <c r="T330" s="934"/>
      <c r="U330" s="934"/>
      <c r="V330" s="934"/>
      <c r="W330" s="934"/>
      <c r="X330" s="934"/>
      <c r="Y330" s="934"/>
      <c r="Z330" s="935"/>
      <c r="AA330" s="817" t="s">
        <v>86</v>
      </c>
      <c r="AB330" s="804"/>
      <c r="AC330" s="804"/>
      <c r="AD330" s="68"/>
      <c r="AE330" s="290"/>
      <c r="AF330" s="290"/>
      <c r="AG330" s="290"/>
      <c r="AH330" s="291"/>
      <c r="AI330" s="639"/>
      <c r="AJ330" s="972"/>
      <c r="AK330" s="804" t="s">
        <v>86</v>
      </c>
      <c r="AL330" s="804"/>
      <c r="AM330" s="804"/>
      <c r="AN330" s="68"/>
      <c r="AO330" s="290"/>
      <c r="AP330" s="290"/>
      <c r="AQ330" s="290"/>
      <c r="AR330" s="291"/>
      <c r="AS330" s="639"/>
      <c r="AT330" s="868"/>
      <c r="AU330" s="868"/>
      <c r="AV330" s="868"/>
      <c r="AW330" s="778"/>
      <c r="AX330" s="779"/>
    </row>
    <row r="331" spans="1:50" ht="19.5" customHeight="1" x14ac:dyDescent="0.4">
      <c r="A331" s="1064"/>
      <c r="B331" s="937"/>
      <c r="C331" s="1068"/>
      <c r="D331" s="1068"/>
      <c r="E331" s="1068"/>
      <c r="F331" s="1068"/>
      <c r="G331" s="1068"/>
      <c r="H331" s="1068"/>
      <c r="I331" s="1069"/>
      <c r="J331" s="699" t="s">
        <v>2</v>
      </c>
      <c r="K331" s="217" t="s">
        <v>106</v>
      </c>
      <c r="L331" s="217"/>
      <c r="N331" s="290"/>
      <c r="O331" s="290"/>
      <c r="P331" s="290"/>
      <c r="Q331" s="640"/>
      <c r="R331" s="754">
        <f>IF(J331="□",0,IF(AND(J331="☑",K333="□",K334="□",K335="□",K336="□",K337="☑",K338="□"),12,11))</f>
        <v>11</v>
      </c>
      <c r="S331" s="904"/>
      <c r="T331" s="934"/>
      <c r="U331" s="934"/>
      <c r="V331" s="934"/>
      <c r="W331" s="934"/>
      <c r="X331" s="934"/>
      <c r="Y331" s="934"/>
      <c r="Z331" s="935"/>
      <c r="AA331" s="699" t="s">
        <v>3</v>
      </c>
      <c r="AB331" s="217" t="s">
        <v>106</v>
      </c>
      <c r="AC331" s="217"/>
      <c r="AD331" s="68"/>
      <c r="AE331" s="290"/>
      <c r="AF331" s="290"/>
      <c r="AG331" s="290"/>
      <c r="AH331" s="640"/>
      <c r="AI331" s="754">
        <f>IF(AA331="□",0,IF(AND(AA331="☑",AB333="□",AB334="□",AB335="□",AB336="□",AB337="☑",AB338="□"),12,11))</f>
        <v>0</v>
      </c>
      <c r="AJ331" s="972"/>
      <c r="AK331" s="701" t="s">
        <v>3</v>
      </c>
      <c r="AL331" s="217" t="s">
        <v>106</v>
      </c>
      <c r="AM331" s="217"/>
      <c r="AN331" s="68"/>
      <c r="AO331" s="290"/>
      <c r="AP331" s="290"/>
      <c r="AQ331" s="290"/>
      <c r="AR331" s="640"/>
      <c r="AS331" s="754">
        <f>IF(AK331="□",0,IF(AND(AK331="☑",AL333="□",AL334="□",AL335="□",AL336="□",AL337="☑",AL338="□"),12,11))</f>
        <v>0</v>
      </c>
      <c r="AT331" s="868"/>
      <c r="AU331" s="868"/>
      <c r="AV331" s="868"/>
      <c r="AW331" s="780"/>
      <c r="AX331" s="781"/>
    </row>
    <row r="332" spans="1:50" ht="19.5" customHeight="1" x14ac:dyDescent="0.4">
      <c r="A332" s="1064"/>
      <c r="B332" s="937"/>
      <c r="C332" s="1068"/>
      <c r="D332" s="1068"/>
      <c r="E332" s="1068"/>
      <c r="F332" s="1068"/>
      <c r="G332" s="1068"/>
      <c r="H332" s="1068"/>
      <c r="I332" s="1069"/>
      <c r="J332" s="641"/>
      <c r="K332" s="394" t="s">
        <v>111</v>
      </c>
      <c r="L332" s="217"/>
      <c r="N332" s="290"/>
      <c r="O332" s="395"/>
      <c r="P332" s="290"/>
      <c r="Q332" s="291"/>
      <c r="R332" s="638"/>
      <c r="S332" s="904"/>
      <c r="T332" s="934"/>
      <c r="U332" s="934"/>
      <c r="V332" s="934"/>
      <c r="W332" s="934"/>
      <c r="X332" s="934"/>
      <c r="Y332" s="934"/>
      <c r="Z332" s="935"/>
      <c r="AA332" s="641"/>
      <c r="AB332" s="394" t="s">
        <v>111</v>
      </c>
      <c r="AC332" s="217"/>
      <c r="AD332" s="68"/>
      <c r="AE332" s="290"/>
      <c r="AF332" s="395"/>
      <c r="AG332" s="290"/>
      <c r="AH332" s="291"/>
      <c r="AI332" s="638"/>
      <c r="AJ332" s="972"/>
      <c r="AK332" s="642"/>
      <c r="AL332" s="394" t="s">
        <v>111</v>
      </c>
      <c r="AM332" s="217"/>
      <c r="AN332" s="68"/>
      <c r="AO332" s="290"/>
      <c r="AP332" s="395"/>
      <c r="AQ332" s="290"/>
      <c r="AR332" s="291"/>
      <c r="AS332" s="638"/>
      <c r="AT332" s="868"/>
      <c r="AU332" s="868"/>
      <c r="AV332" s="868"/>
      <c r="AW332" s="780"/>
      <c r="AX332" s="781"/>
    </row>
    <row r="333" spans="1:50" ht="19.5" customHeight="1" x14ac:dyDescent="0.4">
      <c r="A333" s="1064"/>
      <c r="B333" s="937"/>
      <c r="C333" s="1068"/>
      <c r="D333" s="1068"/>
      <c r="E333" s="1068"/>
      <c r="F333" s="1068"/>
      <c r="G333" s="1068"/>
      <c r="H333" s="1068"/>
      <c r="I333" s="1069"/>
      <c r="J333" s="641"/>
      <c r="K333" s="701" t="s">
        <v>3</v>
      </c>
      <c r="L333" s="330" t="s">
        <v>149</v>
      </c>
      <c r="M333" s="290"/>
      <c r="N333" s="290"/>
      <c r="O333" s="290"/>
      <c r="P333" s="290"/>
      <c r="Q333" s="291"/>
      <c r="R333" s="638"/>
      <c r="S333" s="904"/>
      <c r="T333" s="934"/>
      <c r="U333" s="934"/>
      <c r="V333" s="934"/>
      <c r="W333" s="934"/>
      <c r="X333" s="934"/>
      <c r="Y333" s="934"/>
      <c r="Z333" s="935"/>
      <c r="AA333" s="641"/>
      <c r="AB333" s="701" t="s">
        <v>3</v>
      </c>
      <c r="AC333" s="330" t="s">
        <v>149</v>
      </c>
      <c r="AD333" s="290"/>
      <c r="AE333" s="290"/>
      <c r="AF333" s="290"/>
      <c r="AG333" s="290"/>
      <c r="AH333" s="291"/>
      <c r="AI333" s="638"/>
      <c r="AJ333" s="972"/>
      <c r="AK333" s="642"/>
      <c r="AL333" s="701" t="s">
        <v>3</v>
      </c>
      <c r="AM333" s="330" t="s">
        <v>149</v>
      </c>
      <c r="AN333" s="290"/>
      <c r="AO333" s="290"/>
      <c r="AP333" s="290"/>
      <c r="AQ333" s="290"/>
      <c r="AR333" s="291"/>
      <c r="AS333" s="638"/>
      <c r="AT333" s="868"/>
      <c r="AU333" s="868"/>
      <c r="AV333" s="868"/>
      <c r="AW333" s="780"/>
      <c r="AX333" s="781"/>
    </row>
    <row r="334" spans="1:50" ht="19.5" customHeight="1" x14ac:dyDescent="0.4">
      <c r="A334" s="1064"/>
      <c r="B334" s="937"/>
      <c r="C334" s="343"/>
      <c r="D334" s="343"/>
      <c r="E334" s="343"/>
      <c r="F334" s="343"/>
      <c r="G334" s="343"/>
      <c r="H334" s="343"/>
      <c r="I334" s="398"/>
      <c r="J334" s="641"/>
      <c r="K334" s="701" t="s">
        <v>3</v>
      </c>
      <c r="L334" s="330" t="s">
        <v>150</v>
      </c>
      <c r="M334" s="290"/>
      <c r="N334" s="290"/>
      <c r="O334" s="290"/>
      <c r="P334" s="290"/>
      <c r="Q334" s="291"/>
      <c r="R334" s="638"/>
      <c r="S334" s="904"/>
      <c r="T334" s="346"/>
      <c r="U334" s="346"/>
      <c r="V334" s="346"/>
      <c r="W334" s="346"/>
      <c r="X334" s="346"/>
      <c r="Y334" s="346"/>
      <c r="Z334" s="399"/>
      <c r="AA334" s="641"/>
      <c r="AB334" s="701" t="s">
        <v>3</v>
      </c>
      <c r="AC334" s="330" t="s">
        <v>150</v>
      </c>
      <c r="AD334" s="290"/>
      <c r="AE334" s="290"/>
      <c r="AF334" s="290"/>
      <c r="AG334" s="290"/>
      <c r="AH334" s="291"/>
      <c r="AI334" s="638"/>
      <c r="AJ334" s="972"/>
      <c r="AK334" s="642"/>
      <c r="AL334" s="701" t="s">
        <v>3</v>
      </c>
      <c r="AM334" s="330" t="s">
        <v>150</v>
      </c>
      <c r="AN334" s="290"/>
      <c r="AO334" s="290"/>
      <c r="AP334" s="290"/>
      <c r="AQ334" s="290"/>
      <c r="AR334" s="291"/>
      <c r="AS334" s="638"/>
      <c r="AT334" s="868"/>
      <c r="AU334" s="868"/>
      <c r="AV334" s="868"/>
      <c r="AW334" s="780"/>
      <c r="AX334" s="781"/>
    </row>
    <row r="335" spans="1:50" ht="19.5" customHeight="1" x14ac:dyDescent="0.4">
      <c r="A335" s="1064"/>
      <c r="B335" s="937"/>
      <c r="C335" s="343"/>
      <c r="D335" s="887" t="s">
        <v>179</v>
      </c>
      <c r="E335" s="888"/>
      <c r="F335" s="888"/>
      <c r="G335" s="888"/>
      <c r="H335" s="889"/>
      <c r="I335" s="398"/>
      <c r="J335" s="641"/>
      <c r="K335" s="701" t="s">
        <v>3</v>
      </c>
      <c r="L335" s="330" t="s">
        <v>119</v>
      </c>
      <c r="N335" s="290"/>
      <c r="O335" s="290"/>
      <c r="P335" s="290"/>
      <c r="Q335" s="291"/>
      <c r="R335" s="638"/>
      <c r="S335" s="904"/>
      <c r="T335" s="346"/>
      <c r="U335" s="887" t="s">
        <v>179</v>
      </c>
      <c r="V335" s="888"/>
      <c r="W335" s="888"/>
      <c r="X335" s="888"/>
      <c r="Y335" s="889"/>
      <c r="Z335" s="399"/>
      <c r="AA335" s="641"/>
      <c r="AB335" s="701" t="s">
        <v>3</v>
      </c>
      <c r="AC335" s="330" t="s">
        <v>119</v>
      </c>
      <c r="AD335" s="68"/>
      <c r="AE335" s="290"/>
      <c r="AF335" s="290"/>
      <c r="AG335" s="290"/>
      <c r="AH335" s="291"/>
      <c r="AI335" s="638"/>
      <c r="AJ335" s="972"/>
      <c r="AK335" s="642"/>
      <c r="AL335" s="701" t="s">
        <v>3</v>
      </c>
      <c r="AM335" s="330" t="s">
        <v>119</v>
      </c>
      <c r="AN335" s="68"/>
      <c r="AO335" s="290"/>
      <c r="AP335" s="290"/>
      <c r="AQ335" s="290"/>
      <c r="AR335" s="291"/>
      <c r="AS335" s="638"/>
      <c r="AT335" s="868"/>
      <c r="AU335" s="868"/>
      <c r="AV335" s="868"/>
      <c r="AW335" s="540"/>
      <c r="AX335" s="541"/>
    </row>
    <row r="336" spans="1:50" ht="19.5" customHeight="1" x14ac:dyDescent="0.4">
      <c r="A336" s="1064"/>
      <c r="B336" s="937"/>
      <c r="C336" s="411"/>
      <c r="D336" s="890"/>
      <c r="E336" s="891"/>
      <c r="F336" s="891"/>
      <c r="G336" s="891"/>
      <c r="H336" s="892"/>
      <c r="I336" s="343"/>
      <c r="J336" s="641"/>
      <c r="K336" s="701" t="s">
        <v>3</v>
      </c>
      <c r="L336" s="330" t="s">
        <v>118</v>
      </c>
      <c r="M336" s="402"/>
      <c r="N336" s="290"/>
      <c r="O336" s="290"/>
      <c r="P336" s="290"/>
      <c r="Q336" s="291"/>
      <c r="R336" s="638"/>
      <c r="S336" s="904"/>
      <c r="T336" s="412"/>
      <c r="U336" s="890"/>
      <c r="V336" s="891"/>
      <c r="W336" s="891"/>
      <c r="X336" s="891"/>
      <c r="Y336" s="892"/>
      <c r="Z336" s="346"/>
      <c r="AA336" s="641"/>
      <c r="AB336" s="701" t="s">
        <v>3</v>
      </c>
      <c r="AC336" s="330" t="s">
        <v>118</v>
      </c>
      <c r="AD336" s="402"/>
      <c r="AE336" s="290"/>
      <c r="AF336" s="290"/>
      <c r="AG336" s="290"/>
      <c r="AH336" s="291"/>
      <c r="AI336" s="638"/>
      <c r="AJ336" s="972"/>
      <c r="AK336" s="642"/>
      <c r="AL336" s="701" t="s">
        <v>3</v>
      </c>
      <c r="AM336" s="330" t="s">
        <v>118</v>
      </c>
      <c r="AN336" s="402"/>
      <c r="AO336" s="290"/>
      <c r="AP336" s="290"/>
      <c r="AQ336" s="290"/>
      <c r="AR336" s="291"/>
      <c r="AS336" s="638"/>
      <c r="AT336" s="868"/>
      <c r="AU336" s="868"/>
      <c r="AV336" s="868"/>
      <c r="AW336" s="771"/>
      <c r="AX336" s="772"/>
    </row>
    <row r="337" spans="1:50" ht="19.5" customHeight="1" x14ac:dyDescent="0.4">
      <c r="A337" s="1064"/>
      <c r="B337" s="937"/>
      <c r="C337" s="352"/>
      <c r="D337" s="848" t="s">
        <v>174</v>
      </c>
      <c r="E337" s="872"/>
      <c r="F337" s="872"/>
      <c r="G337" s="872"/>
      <c r="H337" s="873"/>
      <c r="I337" s="343"/>
      <c r="J337" s="641"/>
      <c r="K337" s="701" t="s">
        <v>3</v>
      </c>
      <c r="L337" s="330" t="s">
        <v>810</v>
      </c>
      <c r="M337" s="402"/>
      <c r="N337" s="290"/>
      <c r="O337" s="643"/>
      <c r="P337" s="644">
        <f>IF(AND(K333="□",K335="□",K336="□",K337="☑",K338="□"),99,IF(AND(K333="☑",K335="☑",K336="☑",K337="□",K338="☑"),999,0))</f>
        <v>0</v>
      </c>
      <c r="Q337" s="645"/>
      <c r="R337" s="638"/>
      <c r="S337" s="904"/>
      <c r="T337" s="355"/>
      <c r="U337" s="848" t="s">
        <v>174</v>
      </c>
      <c r="V337" s="872"/>
      <c r="W337" s="872"/>
      <c r="X337" s="872"/>
      <c r="Y337" s="873"/>
      <c r="Z337" s="346"/>
      <c r="AA337" s="641"/>
      <c r="AB337" s="701" t="s">
        <v>3</v>
      </c>
      <c r="AC337" s="330" t="s">
        <v>810</v>
      </c>
      <c r="AD337" s="402"/>
      <c r="AE337" s="290"/>
      <c r="AF337" s="643"/>
      <c r="AG337" s="644"/>
      <c r="AH337" s="645"/>
      <c r="AI337" s="638"/>
      <c r="AJ337" s="972"/>
      <c r="AK337" s="642"/>
      <c r="AL337" s="701" t="s">
        <v>3</v>
      </c>
      <c r="AM337" s="330" t="s">
        <v>151</v>
      </c>
      <c r="AN337" s="402"/>
      <c r="AO337" s="290"/>
      <c r="AP337" s="643"/>
      <c r="AQ337" s="644">
        <f>IF(AND(AL333="□",AL335="□",AL336="□",AL337="☑",AL338="□"),99,IF(AND(AL333="☑",AL335="☑",AL336="☑",AL337="□",AL338="☑"),999,0))</f>
        <v>0</v>
      </c>
      <c r="AR337" s="645"/>
      <c r="AS337" s="638"/>
      <c r="AT337" s="868"/>
      <c r="AU337" s="868"/>
      <c r="AV337" s="868"/>
      <c r="AW337" s="773"/>
      <c r="AX337" s="772"/>
    </row>
    <row r="338" spans="1:50" ht="19.5" customHeight="1" x14ac:dyDescent="0.4">
      <c r="A338" s="1064"/>
      <c r="B338" s="937"/>
      <c r="C338" s="356"/>
      <c r="D338" s="874"/>
      <c r="E338" s="875"/>
      <c r="F338" s="875"/>
      <c r="G338" s="875"/>
      <c r="H338" s="876"/>
      <c r="I338" s="343"/>
      <c r="J338" s="641"/>
      <c r="K338" s="701" t="s">
        <v>3</v>
      </c>
      <c r="L338" s="317" t="s">
        <v>107</v>
      </c>
      <c r="M338" s="402"/>
      <c r="N338" s="818"/>
      <c r="O338" s="819"/>
      <c r="P338" s="290"/>
      <c r="Q338" s="645"/>
      <c r="R338" s="638"/>
      <c r="S338" s="904"/>
      <c r="T338" s="358"/>
      <c r="U338" s="874"/>
      <c r="V338" s="875"/>
      <c r="W338" s="875"/>
      <c r="X338" s="875"/>
      <c r="Y338" s="876"/>
      <c r="Z338" s="346"/>
      <c r="AA338" s="641"/>
      <c r="AB338" s="701" t="s">
        <v>3</v>
      </c>
      <c r="AC338" s="317" t="s">
        <v>107</v>
      </c>
      <c r="AD338" s="402"/>
      <c r="AE338" s="818"/>
      <c r="AF338" s="819"/>
      <c r="AG338" s="290"/>
      <c r="AH338" s="645"/>
      <c r="AI338" s="638"/>
      <c r="AJ338" s="972"/>
      <c r="AK338" s="642"/>
      <c r="AL338" s="701" t="s">
        <v>3</v>
      </c>
      <c r="AM338" s="317" t="s">
        <v>107</v>
      </c>
      <c r="AN338" s="402"/>
      <c r="AO338" s="818"/>
      <c r="AP338" s="819"/>
      <c r="AQ338" s="290"/>
      <c r="AR338" s="645"/>
      <c r="AS338" s="638"/>
      <c r="AT338" s="868"/>
      <c r="AU338" s="868"/>
      <c r="AV338" s="868"/>
      <c r="AW338" s="773"/>
      <c r="AX338" s="772"/>
    </row>
    <row r="339" spans="1:50" ht="19.5" customHeight="1" x14ac:dyDescent="0.4">
      <c r="A339" s="1064"/>
      <c r="B339" s="937"/>
      <c r="C339" s="527"/>
      <c r="D339" s="848" t="s">
        <v>175</v>
      </c>
      <c r="E339" s="877"/>
      <c r="F339" s="877"/>
      <c r="G339" s="877"/>
      <c r="H339" s="878"/>
      <c r="I339" s="343"/>
      <c r="J339" s="699" t="s">
        <v>2</v>
      </c>
      <c r="K339" s="295" t="s">
        <v>108</v>
      </c>
      <c r="M339" s="66"/>
      <c r="N339" s="290"/>
      <c r="O339" s="290"/>
      <c r="P339" s="290"/>
      <c r="Q339" s="291"/>
      <c r="R339" s="300">
        <f>IF(J339="☑",11,0)</f>
        <v>11</v>
      </c>
      <c r="S339" s="904"/>
      <c r="T339" s="528"/>
      <c r="U339" s="848" t="s">
        <v>175</v>
      </c>
      <c r="V339" s="877"/>
      <c r="W339" s="877"/>
      <c r="X339" s="877"/>
      <c r="Y339" s="878"/>
      <c r="Z339" s="346"/>
      <c r="AA339" s="699" t="s">
        <v>3</v>
      </c>
      <c r="AB339" s="295" t="s">
        <v>108</v>
      </c>
      <c r="AC339" s="68"/>
      <c r="AD339" s="66"/>
      <c r="AE339" s="290"/>
      <c r="AF339" s="290"/>
      <c r="AG339" s="290"/>
      <c r="AH339" s="291"/>
      <c r="AI339" s="300">
        <f>IF(AA339="☑",11,0)</f>
        <v>0</v>
      </c>
      <c r="AJ339" s="972"/>
      <c r="AK339" s="701" t="s">
        <v>3</v>
      </c>
      <c r="AL339" s="295" t="s">
        <v>108</v>
      </c>
      <c r="AM339" s="68"/>
      <c r="AN339" s="66"/>
      <c r="AO339" s="290"/>
      <c r="AP339" s="290"/>
      <c r="AQ339" s="290"/>
      <c r="AR339" s="291"/>
      <c r="AS339" s="300">
        <f>IF(AK339="☑",11,0)</f>
        <v>0</v>
      </c>
      <c r="AT339" s="868"/>
      <c r="AU339" s="868"/>
      <c r="AV339" s="868"/>
      <c r="AW339" s="773"/>
      <c r="AX339" s="772"/>
    </row>
    <row r="340" spans="1:50" ht="19.5" customHeight="1" x14ac:dyDescent="0.15">
      <c r="A340" s="1064"/>
      <c r="B340" s="937"/>
      <c r="C340" s="646"/>
      <c r="D340" s="879"/>
      <c r="E340" s="880"/>
      <c r="F340" s="880"/>
      <c r="G340" s="880"/>
      <c r="H340" s="881"/>
      <c r="I340" s="646"/>
      <c r="J340" s="359" t="s">
        <v>82</v>
      </c>
      <c r="K340" s="240"/>
      <c r="L340" s="318"/>
      <c r="M340" s="318"/>
      <c r="N340" s="240"/>
      <c r="O340" s="290"/>
      <c r="P340" s="435"/>
      <c r="Q340" s="291"/>
      <c r="R340" s="638"/>
      <c r="S340" s="904"/>
      <c r="T340" s="647"/>
      <c r="U340" s="879"/>
      <c r="V340" s="880"/>
      <c r="W340" s="880"/>
      <c r="X340" s="880"/>
      <c r="Y340" s="881"/>
      <c r="Z340" s="647"/>
      <c r="AA340" s="359" t="s">
        <v>82</v>
      </c>
      <c r="AB340" s="240"/>
      <c r="AC340" s="318"/>
      <c r="AD340" s="318"/>
      <c r="AE340" s="240"/>
      <c r="AF340" s="290"/>
      <c r="AG340" s="435"/>
      <c r="AH340" s="291"/>
      <c r="AI340" s="638"/>
      <c r="AJ340" s="972"/>
      <c r="AK340" s="360" t="s">
        <v>82</v>
      </c>
      <c r="AL340" s="240"/>
      <c r="AM340" s="318"/>
      <c r="AN340" s="318"/>
      <c r="AO340" s="240"/>
      <c r="AP340" s="290"/>
      <c r="AQ340" s="435"/>
      <c r="AR340" s="291"/>
      <c r="AS340" s="638"/>
      <c r="AT340" s="868"/>
      <c r="AU340" s="868"/>
      <c r="AV340" s="868"/>
      <c r="AW340" s="773"/>
      <c r="AX340" s="772"/>
    </row>
    <row r="341" spans="1:50" ht="19.5" customHeight="1" x14ac:dyDescent="0.4">
      <c r="A341" s="1064"/>
      <c r="B341" s="937"/>
      <c r="C341" s="646"/>
      <c r="D341" s="646"/>
      <c r="E341" s="646"/>
      <c r="F341" s="646"/>
      <c r="G341" s="646"/>
      <c r="H341" s="646"/>
      <c r="I341" s="646"/>
      <c r="J341" s="699" t="s">
        <v>2</v>
      </c>
      <c r="K341" s="330" t="s">
        <v>80</v>
      </c>
      <c r="L341" s="331"/>
      <c r="M341" s="331"/>
      <c r="N341" s="290"/>
      <c r="O341" s="290"/>
      <c r="P341" s="66"/>
      <c r="Q341" s="291"/>
      <c r="R341" s="333">
        <f>IF(AND(R331=0,R339=0),99,IF(AND(J341="☑",J342="☑"),99,IF(AND(J341="□",J342="□"),99,IF(J341="☑",1,2))))</f>
        <v>1</v>
      </c>
      <c r="S341" s="904"/>
      <c r="T341" s="647"/>
      <c r="U341" s="647"/>
      <c r="V341" s="647"/>
      <c r="W341" s="647"/>
      <c r="X341" s="647"/>
      <c r="Y341" s="647"/>
      <c r="Z341" s="647"/>
      <c r="AA341" s="699" t="s">
        <v>3</v>
      </c>
      <c r="AB341" s="330" t="s">
        <v>80</v>
      </c>
      <c r="AC341" s="331"/>
      <c r="AD341" s="331"/>
      <c r="AE341" s="290"/>
      <c r="AF341" s="290"/>
      <c r="AG341" s="66"/>
      <c r="AH341" s="291"/>
      <c r="AI341" s="333">
        <f>IF(AND(AI331=0,AI339=0),99,IF(AND(AA341="☑",AA342="☑"),99,IF(AND(AA341="□",AA342="□"),99,IF(AA341="☑",1,2))))</f>
        <v>99</v>
      </c>
      <c r="AJ341" s="972"/>
      <c r="AK341" s="701" t="s">
        <v>3</v>
      </c>
      <c r="AL341" s="330" t="s">
        <v>113</v>
      </c>
      <c r="AM341" s="331"/>
      <c r="AN341" s="331"/>
      <c r="AO341" s="290"/>
      <c r="AP341" s="290"/>
      <c r="AQ341" s="66"/>
      <c r="AR341" s="291"/>
      <c r="AS341" s="333">
        <f>IF(AND(AS331=0,AS339=0),99,IF(AND(AK341="☑",AK342="☑"),99,IF(AND(AK341="□",AK342="□"),99,IF(AK341="☑",1,2))))</f>
        <v>99</v>
      </c>
      <c r="AT341" s="868"/>
      <c r="AU341" s="868"/>
      <c r="AV341" s="868"/>
      <c r="AW341" s="773"/>
      <c r="AX341" s="772"/>
    </row>
    <row r="342" spans="1:50" ht="19.5" customHeight="1" x14ac:dyDescent="0.4">
      <c r="A342" s="1064"/>
      <c r="B342" s="937"/>
      <c r="C342" s="646"/>
      <c r="D342" s="646"/>
      <c r="E342" s="646"/>
      <c r="F342" s="646"/>
      <c r="G342" s="646"/>
      <c r="H342" s="646"/>
      <c r="I342" s="646"/>
      <c r="J342" s="699" t="s">
        <v>3</v>
      </c>
      <c r="K342" s="317" t="s">
        <v>81</v>
      </c>
      <c r="L342" s="318"/>
      <c r="M342" s="318"/>
      <c r="N342" s="66"/>
      <c r="O342" s="290"/>
      <c r="P342" s="290"/>
      <c r="Q342" s="291"/>
      <c r="R342" s="410"/>
      <c r="S342" s="904"/>
      <c r="T342" s="647"/>
      <c r="U342" s="647"/>
      <c r="V342" s="647"/>
      <c r="W342" s="647"/>
      <c r="X342" s="647"/>
      <c r="Y342" s="647"/>
      <c r="Z342" s="647"/>
      <c r="AA342" s="699" t="s">
        <v>3</v>
      </c>
      <c r="AB342" s="317" t="s">
        <v>81</v>
      </c>
      <c r="AC342" s="318"/>
      <c r="AD342" s="318"/>
      <c r="AE342" s="66"/>
      <c r="AF342" s="290"/>
      <c r="AG342" s="290"/>
      <c r="AH342" s="291"/>
      <c r="AI342" s="410"/>
      <c r="AJ342" s="972"/>
      <c r="AK342" s="701" t="s">
        <v>3</v>
      </c>
      <c r="AL342" s="317" t="s">
        <v>81</v>
      </c>
      <c r="AM342" s="318"/>
      <c r="AN342" s="318"/>
      <c r="AO342" s="66"/>
      <c r="AP342" s="290"/>
      <c r="AQ342" s="290"/>
      <c r="AR342" s="291"/>
      <c r="AS342" s="410"/>
      <c r="AT342" s="868"/>
      <c r="AU342" s="868"/>
      <c r="AV342" s="868"/>
      <c r="AW342" s="773"/>
      <c r="AX342" s="772"/>
    </row>
    <row r="343" spans="1:50" ht="19.5" customHeight="1" x14ac:dyDescent="0.15">
      <c r="A343" s="1064"/>
      <c r="B343" s="937"/>
      <c r="C343" s="646"/>
      <c r="D343" s="646"/>
      <c r="E343" s="646"/>
      <c r="F343" s="646"/>
      <c r="G343" s="646"/>
      <c r="H343" s="646"/>
      <c r="I343" s="646"/>
      <c r="J343" s="359" t="s">
        <v>258</v>
      </c>
      <c r="K343" s="240"/>
      <c r="L343" s="295"/>
      <c r="M343" s="240"/>
      <c r="N343" s="290"/>
      <c r="O343" s="751" t="str">
        <f>IF(O344="","",IFERROR(IF(DATEDIF(O344,$K$14,"M")&lt;6,"レポート記入日から6ヵ月未満になっていませんか？",""),""))</f>
        <v/>
      </c>
      <c r="P343" s="290"/>
      <c r="Q343" s="291"/>
      <c r="R343" s="204"/>
      <c r="S343" s="904"/>
      <c r="T343" s="647"/>
      <c r="U343" s="647"/>
      <c r="V343" s="647"/>
      <c r="W343" s="647"/>
      <c r="X343" s="647"/>
      <c r="Y343" s="647"/>
      <c r="Z343" s="647"/>
      <c r="AA343" s="359" t="s">
        <v>258</v>
      </c>
      <c r="AB343" s="240"/>
      <c r="AC343" s="295"/>
      <c r="AD343" s="240"/>
      <c r="AE343" s="290"/>
      <c r="AF343" s="751" t="str">
        <f>IF(AF344="","",IFERROR(IF(DATEDIF(AF344,$K$14,"M")&lt;6,"レポート記入日から6ヵ月未満になっていませんか？",""),""))</f>
        <v/>
      </c>
      <c r="AG343" s="290"/>
      <c r="AH343" s="291"/>
      <c r="AI343" s="204"/>
      <c r="AJ343" s="972"/>
      <c r="AK343" s="360" t="s">
        <v>258</v>
      </c>
      <c r="AL343" s="240"/>
      <c r="AM343" s="295"/>
      <c r="AN343" s="240"/>
      <c r="AO343" s="290"/>
      <c r="AP343" s="751" t="str">
        <f>IF(AP344="","",IFERROR(IF(DATEDIF(AP344,$K$14,"M")&lt;6,"レポート記入日から6ヵ月未満になっていませんか？",""),""))</f>
        <v/>
      </c>
      <c r="AQ343" s="290"/>
      <c r="AR343" s="291"/>
      <c r="AS343" s="204"/>
      <c r="AT343" s="868"/>
      <c r="AU343" s="868"/>
      <c r="AV343" s="868"/>
      <c r="AW343" s="773"/>
      <c r="AX343" s="772"/>
    </row>
    <row r="344" spans="1:50" ht="19.5" customHeight="1" x14ac:dyDescent="0.4">
      <c r="A344" s="1064"/>
      <c r="B344" s="937"/>
      <c r="C344" s="646"/>
      <c r="D344" s="646"/>
      <c r="E344" s="646"/>
      <c r="F344" s="646"/>
      <c r="G344" s="646"/>
      <c r="H344" s="646"/>
      <c r="I344" s="646"/>
      <c r="J344" s="699" t="s">
        <v>2</v>
      </c>
      <c r="K344" s="348" t="s">
        <v>85</v>
      </c>
      <c r="L344" s="242"/>
      <c r="M344" s="242"/>
      <c r="N344" s="484" t="s">
        <v>87</v>
      </c>
      <c r="O344" s="708"/>
      <c r="P344" s="290"/>
      <c r="Q344" s="291"/>
      <c r="R344" s="333">
        <f>IF(AND(R331=0,R339=0),99,IF(AND(J344="☑",J345="☑",J346="☑"),99,IF(AND(J344="□",J345="□",J346="□"),99,IF(AND(J344="☑",J345="☑"),99,IF(AND(J344="☑",J346="☑"),99,IF(AND(J345="☑",J346="☑"),99,IF(J344="☑",1,IF(J345="☑",2,3))))))))</f>
        <v>1</v>
      </c>
      <c r="S344" s="904"/>
      <c r="T344" s="647"/>
      <c r="U344" s="647"/>
      <c r="V344" s="647"/>
      <c r="W344" s="647"/>
      <c r="X344" s="647"/>
      <c r="Y344" s="647"/>
      <c r="Z344" s="647"/>
      <c r="AA344" s="710" t="s">
        <v>3</v>
      </c>
      <c r="AB344" s="348" t="s">
        <v>85</v>
      </c>
      <c r="AC344" s="242"/>
      <c r="AD344" s="242"/>
      <c r="AE344" s="484" t="s">
        <v>87</v>
      </c>
      <c r="AF344" s="708"/>
      <c r="AG344" s="290"/>
      <c r="AH344" s="291"/>
      <c r="AI344" s="333">
        <f>IF(AND(AI331=0,AI339=0),99,IF(AND(AA344="☑",AA345="☑",AA346="☑"),99,IF(AND(AA344="□",AA345="□",AA346="□"),99,IF(AND(AA344="☑",AA345="☑"),99,IF(AND(AA344="☑",AA346="☑"),99,IF(AND(AA345="☑",AA346="☑"),99,IF(AA344="☑",1,IF(AA345="☑",2,3))))))))</f>
        <v>99</v>
      </c>
      <c r="AJ344" s="972"/>
      <c r="AK344" s="701" t="s">
        <v>3</v>
      </c>
      <c r="AL344" s="348" t="s">
        <v>85</v>
      </c>
      <c r="AM344" s="242"/>
      <c r="AN344" s="242"/>
      <c r="AO344" s="484" t="s">
        <v>87</v>
      </c>
      <c r="AP344" s="708"/>
      <c r="AQ344" s="290"/>
      <c r="AR344" s="291"/>
      <c r="AS344" s="333">
        <f>IF(AND(AS331=0,AS339=0),99,IF(AND(AK344="☑",AK345="☑",AK346="☑"),99,IF(AND(AK344="□",AK345="□",AK346="□"),99,IF(AND(AK344="☑",AK345="☑"),99,IF(AND(AK344="☑",AK346="☑"),99,IF(AND(AK345="☑",AK346="☑"),99,IF(AK344="☑",1,IF(AK345="☑",2,3))))))))</f>
        <v>99</v>
      </c>
      <c r="AT344" s="868"/>
      <c r="AU344" s="868"/>
      <c r="AV344" s="868"/>
      <c r="AW344" s="773"/>
      <c r="AX344" s="772"/>
    </row>
    <row r="345" spans="1:50" ht="19.5" customHeight="1" x14ac:dyDescent="0.4">
      <c r="A345" s="1064"/>
      <c r="B345" s="937"/>
      <c r="C345" s="646"/>
      <c r="D345" s="646"/>
      <c r="E345" s="646"/>
      <c r="F345" s="646"/>
      <c r="G345" s="646"/>
      <c r="H345" s="646"/>
      <c r="I345" s="646"/>
      <c r="J345" s="699" t="s">
        <v>3</v>
      </c>
      <c r="K345" s="348" t="s">
        <v>83</v>
      </c>
      <c r="L345" s="242"/>
      <c r="M345" s="242"/>
      <c r="N345" s="353" t="s">
        <v>183</v>
      </c>
      <c r="O345" s="240"/>
      <c r="P345" s="290"/>
      <c r="Q345" s="291"/>
      <c r="R345" s="638"/>
      <c r="S345" s="904"/>
      <c r="T345" s="647"/>
      <c r="U345" s="647"/>
      <c r="V345" s="647"/>
      <c r="W345" s="647"/>
      <c r="X345" s="647"/>
      <c r="Y345" s="647"/>
      <c r="Z345" s="647"/>
      <c r="AA345" s="699" t="s">
        <v>3</v>
      </c>
      <c r="AB345" s="348" t="s">
        <v>83</v>
      </c>
      <c r="AC345" s="242"/>
      <c r="AD345" s="242"/>
      <c r="AE345" s="353" t="s">
        <v>183</v>
      </c>
      <c r="AF345" s="240"/>
      <c r="AG345" s="290"/>
      <c r="AH345" s="291"/>
      <c r="AI345" s="639"/>
      <c r="AJ345" s="972"/>
      <c r="AK345" s="701" t="s">
        <v>3</v>
      </c>
      <c r="AL345" s="348" t="s">
        <v>83</v>
      </c>
      <c r="AM345" s="242"/>
      <c r="AN345" s="242"/>
      <c r="AO345" s="353" t="s">
        <v>183</v>
      </c>
      <c r="AP345" s="240"/>
      <c r="AQ345" s="290"/>
      <c r="AR345" s="291"/>
      <c r="AS345" s="639"/>
      <c r="AT345" s="868"/>
      <c r="AU345" s="868"/>
      <c r="AV345" s="868"/>
      <c r="AW345" s="773"/>
      <c r="AX345" s="772"/>
    </row>
    <row r="346" spans="1:50" ht="19.5" customHeight="1" x14ac:dyDescent="0.4">
      <c r="A346" s="1064"/>
      <c r="B346" s="937"/>
      <c r="C346" s="646"/>
      <c r="D346" s="646"/>
      <c r="E346" s="646"/>
      <c r="F346" s="646"/>
      <c r="G346" s="646"/>
      <c r="H346" s="646"/>
      <c r="I346" s="646"/>
      <c r="J346" s="699" t="s">
        <v>3</v>
      </c>
      <c r="K346" s="348" t="s">
        <v>22</v>
      </c>
      <c r="L346" s="242"/>
      <c r="M346" s="242"/>
      <c r="N346" s="240"/>
      <c r="O346" s="243"/>
      <c r="P346" s="290"/>
      <c r="Q346" s="291"/>
      <c r="R346" s="638"/>
      <c r="S346" s="904"/>
      <c r="T346" s="647"/>
      <c r="U346" s="647"/>
      <c r="V346" s="647"/>
      <c r="W346" s="647"/>
      <c r="X346" s="647"/>
      <c r="Y346" s="647"/>
      <c r="Z346" s="647"/>
      <c r="AA346" s="699" t="s">
        <v>3</v>
      </c>
      <c r="AB346" s="348" t="s">
        <v>22</v>
      </c>
      <c r="AC346" s="242"/>
      <c r="AD346" s="242"/>
      <c r="AE346" s="240"/>
      <c r="AF346" s="243"/>
      <c r="AG346" s="290"/>
      <c r="AH346" s="291"/>
      <c r="AI346" s="639"/>
      <c r="AJ346" s="972"/>
      <c r="AK346" s="701" t="s">
        <v>3</v>
      </c>
      <c r="AL346" s="348" t="s">
        <v>22</v>
      </c>
      <c r="AM346" s="242"/>
      <c r="AN346" s="242"/>
      <c r="AO346" s="240"/>
      <c r="AP346" s="243"/>
      <c r="AQ346" s="290"/>
      <c r="AR346" s="291"/>
      <c r="AS346" s="639"/>
      <c r="AT346" s="868"/>
      <c r="AU346" s="868"/>
      <c r="AV346" s="868"/>
      <c r="AW346" s="773"/>
      <c r="AX346" s="772"/>
    </row>
    <row r="347" spans="1:50" ht="19.5" customHeight="1" x14ac:dyDescent="0.3">
      <c r="A347" s="1064"/>
      <c r="B347" s="937"/>
      <c r="C347" s="646"/>
      <c r="D347" s="646"/>
      <c r="E347" s="646"/>
      <c r="F347" s="646"/>
      <c r="G347" s="646"/>
      <c r="H347" s="646"/>
      <c r="I347" s="646"/>
      <c r="J347" s="239" t="s">
        <v>88</v>
      </c>
      <c r="K347" s="557"/>
      <c r="L347" s="241"/>
      <c r="M347" s="242"/>
      <c r="N347" s="240"/>
      <c r="O347" s="243"/>
      <c r="P347" s="243"/>
      <c r="Q347" s="244" t="str">
        <f>IF(ISNUMBER(Q348),"","必要項目が正しく選択されていません")</f>
        <v/>
      </c>
      <c r="R347" s="638"/>
      <c r="S347" s="904"/>
      <c r="T347" s="647"/>
      <c r="U347" s="647"/>
      <c r="V347" s="647"/>
      <c r="W347" s="647"/>
      <c r="X347" s="647"/>
      <c r="Y347" s="647"/>
      <c r="Z347" s="647"/>
      <c r="AA347" s="239" t="s">
        <v>224</v>
      </c>
      <c r="AB347" s="557"/>
      <c r="AC347" s="241"/>
      <c r="AD347" s="242"/>
      <c r="AE347" s="240"/>
      <c r="AF347" s="243"/>
      <c r="AG347" s="243"/>
      <c r="AH347" s="244" t="str">
        <f>IF(ISNUMBER(AH348),"","必要項目が正しく選択されていません")</f>
        <v/>
      </c>
      <c r="AI347" s="639"/>
      <c r="AJ347" s="972"/>
      <c r="AK347" s="240" t="s">
        <v>88</v>
      </c>
      <c r="AL347" s="557"/>
      <c r="AM347" s="241"/>
      <c r="AN347" s="242"/>
      <c r="AO347" s="240"/>
      <c r="AP347" s="243"/>
      <c r="AQ347" s="243"/>
      <c r="AR347" s="244" t="str">
        <f>IF(ISNUMBER(AR348),"","必要項目が正しく選択されていません")</f>
        <v/>
      </c>
      <c r="AS347" s="639"/>
      <c r="AT347" s="868"/>
      <c r="AU347" s="868"/>
      <c r="AV347" s="868"/>
      <c r="AW347" s="773"/>
      <c r="AX347" s="772"/>
    </row>
    <row r="348" spans="1:50" ht="40.5" customHeight="1" x14ac:dyDescent="0.25">
      <c r="A348" s="1064"/>
      <c r="B348" s="937"/>
      <c r="C348" s="646"/>
      <c r="D348" s="646"/>
      <c r="E348" s="646"/>
      <c r="F348" s="646"/>
      <c r="G348" s="646"/>
      <c r="H348" s="646"/>
      <c r="I348" s="646"/>
      <c r="J348" s="289"/>
      <c r="K348" s="790"/>
      <c r="L348" s="790"/>
      <c r="M348" s="790"/>
      <c r="N348" s="790"/>
      <c r="O348" s="790"/>
      <c r="P348" s="243"/>
      <c r="Q348" s="247">
        <f>IF(J329="☑",1,IF(AND(OR(R331=11,R331=12,R339=11,),OR(R341=99,R344=99)),"error",IF(AND(R331=11,R341=1,R344=1),3,IF(AND(R331=11,R341=1,R344=2),2,IF(AND(R331=11,R341=2,R344=1),2,IF(AND(R331=11,R341=2,R344=2),2,IF(AND(R331=12,OR(R341=1,R341=2),OR(R344=1,R344=2)),2,IF(AND(R331=0,R339=11,R341=1,R344=1),2,IF(AND(R331=0,R339=11,R341=1,R344=2),2,IF(AND(R331=0,R339=11,R341=2,R344=1),2,IF(AND(R331=0,R339=11,R341=2,R344=2),2,1)))))))))))</f>
        <v>3</v>
      </c>
      <c r="R348" s="638"/>
      <c r="S348" s="904"/>
      <c r="T348" s="647"/>
      <c r="U348" s="647"/>
      <c r="V348" s="647"/>
      <c r="W348" s="647"/>
      <c r="X348" s="647"/>
      <c r="Y348" s="647"/>
      <c r="Z348" s="647"/>
      <c r="AA348" s="289"/>
      <c r="AB348" s="790"/>
      <c r="AC348" s="790"/>
      <c r="AD348" s="790"/>
      <c r="AE348" s="790"/>
      <c r="AF348" s="790"/>
      <c r="AG348" s="243"/>
      <c r="AH348" s="544">
        <f>IF(AA328="☑",Q348,IF(AA329="☑",1,IF(AND(OR(AI331=11,AI331=12,AI339=11,),OR(AI341=99,AI344=99)),"error",IF(AND(AI331=11,AI341=1,AI344=1),3,IF(AND(AI331=11,AI341=1,AI344=2),2,IF(AND(AI331=11,AI341=2,AI344=1),2,IF(AND(AI331=11,AI341=2,AI344=2),2,IF(AND(AI331=12,OR(AI341=1,AI341=2),OR(AI344=1,AI344=2)),2,IF(AND(AI331=0,AI339=11,AI341=1,AI344=1),2,IF(AND(AI331=0,AI339=11,AI341=1,AI344=2),2,IF(AND(AI331=0,AI339=11,AI341=2,AI344=1),2,IF(AND(AI331=0,AI339=11,AI341=2,AI344=2),2,1))))))))))))</f>
        <v>3</v>
      </c>
      <c r="AI348" s="639"/>
      <c r="AJ348" s="972"/>
      <c r="AK348" s="294"/>
      <c r="AL348" s="790"/>
      <c r="AM348" s="790"/>
      <c r="AN348" s="790"/>
      <c r="AO348" s="790"/>
      <c r="AP348" s="790"/>
      <c r="AQ348" s="243"/>
      <c r="AR348" s="247">
        <f>IF(AK328="☑",Q348,IF(AN328="☑",AH348,IF(AK329="☑",1,IF(AND(OR(AS331=11,AS331=12,AS339=11,),OR(AS341=99,AS344=99)),"error",IF(AND(AS331=11,AS341=1,AS344=1),3,IF(AND(AS331=11,AS341=1,AS344=2),2,IF(AND(AS331=11,AS341=2,AS344=1),2,IF(AND(AS331=11,AS341=2,AS344=2),2,IF(AND(AS331=12,OR(AS341=1,AS341=2),OR(AS344=1,AS344=2)),2,IF(AND(AS331=0,AS339=11,AS341=1,AS344=1),2,IF(AND(AS331=0,AS339=11,AS341=1,AS344=2),2,IF(AND(AS331=0,AS339=11,AS341=2,AS344=1),2,IF(AND(AS331=0,AS339=11,AS341=2,AS344=2),2,1)))))))))))))</f>
        <v>3</v>
      </c>
      <c r="AS348" s="639"/>
      <c r="AT348" s="868"/>
      <c r="AU348" s="868"/>
      <c r="AV348" s="868"/>
      <c r="AW348" s="313"/>
      <c r="AX348" s="314"/>
    </row>
    <row r="349" spans="1:50" ht="16.5" customHeight="1" x14ac:dyDescent="0.15">
      <c r="A349" s="1064"/>
      <c r="B349" s="1054"/>
      <c r="C349" s="648"/>
      <c r="D349" s="648"/>
      <c r="E349" s="648"/>
      <c r="F349" s="648"/>
      <c r="G349" s="648"/>
      <c r="H349" s="648"/>
      <c r="I349" s="648"/>
      <c r="J349" s="529"/>
      <c r="K349" s="649"/>
      <c r="L349" s="650"/>
      <c r="M349" s="650"/>
      <c r="N349" s="418"/>
      <c r="O349" s="418"/>
      <c r="P349" s="418"/>
      <c r="Q349" s="251" t="s">
        <v>112</v>
      </c>
      <c r="R349" s="638"/>
      <c r="S349" s="905"/>
      <c r="T349" s="651"/>
      <c r="U349" s="651"/>
      <c r="V349" s="651"/>
      <c r="W349" s="651"/>
      <c r="X349" s="651"/>
      <c r="Y349" s="651"/>
      <c r="Z349" s="651"/>
      <c r="AA349" s="529"/>
      <c r="AB349" s="649"/>
      <c r="AC349" s="650"/>
      <c r="AD349" s="650"/>
      <c r="AE349" s="418"/>
      <c r="AF349" s="418"/>
      <c r="AG349" s="418"/>
      <c r="AH349" s="545" t="s">
        <v>112</v>
      </c>
      <c r="AI349" s="639"/>
      <c r="AJ349" s="973"/>
      <c r="AK349" s="515"/>
      <c r="AL349" s="649"/>
      <c r="AM349" s="650"/>
      <c r="AN349" s="650"/>
      <c r="AO349" s="418"/>
      <c r="AP349" s="418"/>
      <c r="AQ349" s="418"/>
      <c r="AR349" s="251" t="s">
        <v>112</v>
      </c>
      <c r="AS349" s="639"/>
      <c r="AT349" s="869"/>
      <c r="AU349" s="869"/>
      <c r="AV349" s="869"/>
      <c r="AW349" s="547"/>
      <c r="AX349" s="548"/>
    </row>
    <row r="350" spans="1:50" ht="29.25" customHeight="1" x14ac:dyDescent="0.15">
      <c r="A350" s="1064"/>
      <c r="B350" s="1053" t="s">
        <v>75</v>
      </c>
      <c r="C350" s="1051" t="s">
        <v>23</v>
      </c>
      <c r="D350" s="1048"/>
      <c r="E350" s="1048"/>
      <c r="F350" s="1048"/>
      <c r="G350" s="1048"/>
      <c r="H350" s="1048"/>
      <c r="I350" s="1052"/>
      <c r="J350" s="520"/>
      <c r="K350" s="521"/>
      <c r="L350" s="425"/>
      <c r="M350" s="425"/>
      <c r="N350" s="425"/>
      <c r="O350" s="425"/>
      <c r="P350" s="425"/>
      <c r="Q350" s="497"/>
      <c r="R350" s="652"/>
      <c r="S350" s="909" t="s">
        <v>75</v>
      </c>
      <c r="T350" s="882" t="s">
        <v>23</v>
      </c>
      <c r="U350" s="883"/>
      <c r="V350" s="883"/>
      <c r="W350" s="883"/>
      <c r="X350" s="883"/>
      <c r="Y350" s="883"/>
      <c r="Z350" s="884"/>
      <c r="AA350" s="714" t="s">
        <v>2</v>
      </c>
      <c r="AB350" s="498" t="s">
        <v>184</v>
      </c>
      <c r="AC350" s="201"/>
      <c r="AD350" s="201"/>
      <c r="AE350" s="201"/>
      <c r="AF350" s="201"/>
      <c r="AG350" s="201"/>
      <c r="AH350" s="522"/>
      <c r="AI350" s="639"/>
      <c r="AJ350" s="810" t="s">
        <v>287</v>
      </c>
      <c r="AK350" s="731" t="s">
        <v>3</v>
      </c>
      <c r="AL350" s="631" t="s">
        <v>184</v>
      </c>
      <c r="AM350" s="259"/>
      <c r="AN350" s="732" t="s">
        <v>2</v>
      </c>
      <c r="AO350" s="632" t="s">
        <v>210</v>
      </c>
      <c r="AP350" s="425"/>
      <c r="AQ350" s="425"/>
      <c r="AR350" s="497"/>
      <c r="AS350" s="639"/>
      <c r="AT350" s="653"/>
      <c r="AU350" s="633"/>
      <c r="AV350" s="634"/>
      <c r="AW350" s="635"/>
      <c r="AX350" s="636"/>
    </row>
    <row r="351" spans="1:50" ht="29.25" customHeight="1" x14ac:dyDescent="0.4">
      <c r="A351" s="1064"/>
      <c r="B351" s="937"/>
      <c r="C351" s="942"/>
      <c r="D351" s="942"/>
      <c r="E351" s="942"/>
      <c r="F351" s="942"/>
      <c r="G351" s="942"/>
      <c r="H351" s="942"/>
      <c r="I351" s="943"/>
      <c r="J351" s="699" t="s">
        <v>3</v>
      </c>
      <c r="K351" s="71" t="str">
        <f>IF(K13="銀の認定【新規】","取組無し、または添付資料無し（初回のみ　※添付資料ない場合は採点対象外）","取組無し")</f>
        <v>取組無し</v>
      </c>
      <c r="L351" s="654"/>
      <c r="M351" s="295"/>
      <c r="N351" s="66"/>
      <c r="O351" s="66"/>
      <c r="P351" s="66"/>
      <c r="Q351" s="440"/>
      <c r="R351" s="638"/>
      <c r="S351" s="857"/>
      <c r="T351" s="885"/>
      <c r="U351" s="885"/>
      <c r="V351" s="885"/>
      <c r="W351" s="885"/>
      <c r="X351" s="885"/>
      <c r="Y351" s="885"/>
      <c r="Z351" s="886"/>
      <c r="AA351" s="705" t="s">
        <v>3</v>
      </c>
      <c r="AB351" s="552" t="str">
        <f>IF(K13="銀の認定【新規】","取組無し、または添付資料無し（初回のみ　※添付資料ない場合は採点対象外）","取組無し")</f>
        <v>取組無し</v>
      </c>
      <c r="AC351" s="553"/>
      <c r="AD351" s="575"/>
      <c r="AE351" s="157"/>
      <c r="AF351" s="157"/>
      <c r="AG351" s="157"/>
      <c r="AH351" s="637"/>
      <c r="AI351" s="639"/>
      <c r="AJ351" s="893"/>
      <c r="AK351" s="725" t="s">
        <v>3</v>
      </c>
      <c r="AL351" s="552" t="str">
        <f>IF(K13="銀の認定【新規】","取組無し、または添付資料無し（初回のみ　※添付資料ない場合は採点対象外）","取組無し")</f>
        <v>取組無し</v>
      </c>
      <c r="AM351" s="553"/>
      <c r="AN351" s="575"/>
      <c r="AO351" s="157"/>
      <c r="AP351" s="157"/>
      <c r="AQ351" s="157"/>
      <c r="AR351" s="637"/>
      <c r="AS351" s="639"/>
      <c r="AT351" s="1075">
        <f>Q376</f>
        <v>3</v>
      </c>
      <c r="AU351" s="1075">
        <f>AH376</f>
        <v>3</v>
      </c>
      <c r="AV351" s="1075">
        <f>AR376</f>
        <v>3</v>
      </c>
      <c r="AW351" s="785" t="s">
        <v>411</v>
      </c>
      <c r="AX351" s="786"/>
    </row>
    <row r="352" spans="1:50" ht="19.5" customHeight="1" x14ac:dyDescent="0.4">
      <c r="A352" s="1064"/>
      <c r="B352" s="937"/>
      <c r="C352" s="942"/>
      <c r="D352" s="942"/>
      <c r="E352" s="942"/>
      <c r="F352" s="942"/>
      <c r="G352" s="942"/>
      <c r="H352" s="942"/>
      <c r="I352" s="943"/>
      <c r="J352" s="817" t="s">
        <v>86</v>
      </c>
      <c r="K352" s="804"/>
      <c r="L352" s="804"/>
      <c r="N352" s="290"/>
      <c r="O352" s="290"/>
      <c r="P352" s="290"/>
      <c r="Q352" s="291"/>
      <c r="R352" s="638"/>
      <c r="S352" s="857"/>
      <c r="T352" s="885"/>
      <c r="U352" s="885"/>
      <c r="V352" s="885"/>
      <c r="W352" s="885"/>
      <c r="X352" s="885"/>
      <c r="Y352" s="885"/>
      <c r="Z352" s="886"/>
      <c r="AA352" s="817" t="s">
        <v>86</v>
      </c>
      <c r="AB352" s="804"/>
      <c r="AC352" s="804"/>
      <c r="AD352" s="68"/>
      <c r="AE352" s="290"/>
      <c r="AF352" s="290"/>
      <c r="AG352" s="290"/>
      <c r="AH352" s="291"/>
      <c r="AI352" s="639"/>
      <c r="AJ352" s="893"/>
      <c r="AK352" s="804" t="s">
        <v>86</v>
      </c>
      <c r="AL352" s="804"/>
      <c r="AM352" s="804"/>
      <c r="AN352" s="68"/>
      <c r="AO352" s="733"/>
      <c r="AP352" s="290"/>
      <c r="AQ352" s="290"/>
      <c r="AR352" s="291"/>
      <c r="AS352" s="639"/>
      <c r="AT352" s="1075"/>
      <c r="AU352" s="1075"/>
      <c r="AV352" s="1075"/>
      <c r="AW352" s="778"/>
      <c r="AX352" s="779"/>
    </row>
    <row r="353" spans="1:50" ht="19.5" customHeight="1" x14ac:dyDescent="0.4">
      <c r="A353" s="1064"/>
      <c r="B353" s="937"/>
      <c r="C353" s="942"/>
      <c r="D353" s="942"/>
      <c r="E353" s="942"/>
      <c r="F353" s="942"/>
      <c r="G353" s="942"/>
      <c r="H353" s="942"/>
      <c r="I353" s="943"/>
      <c r="J353" s="710" t="s">
        <v>2</v>
      </c>
      <c r="K353" s="217" t="s">
        <v>144</v>
      </c>
      <c r="L353" s="217"/>
      <c r="N353" s="290"/>
      <c r="O353" s="290"/>
      <c r="P353" s="290"/>
      <c r="Q353" s="640"/>
      <c r="R353" s="754">
        <f>IF(J353="□",0,IF(AND(J353="☑",K355="□",K356="□",K357="☑"),12,11))</f>
        <v>11</v>
      </c>
      <c r="S353" s="857"/>
      <c r="T353" s="885"/>
      <c r="U353" s="885"/>
      <c r="V353" s="885"/>
      <c r="W353" s="885"/>
      <c r="X353" s="885"/>
      <c r="Y353" s="885"/>
      <c r="Z353" s="886"/>
      <c r="AA353" s="710" t="s">
        <v>3</v>
      </c>
      <c r="AB353" s="217" t="s">
        <v>144</v>
      </c>
      <c r="AC353" s="217"/>
      <c r="AD353" s="68"/>
      <c r="AE353" s="290"/>
      <c r="AF353" s="290"/>
      <c r="AG353" s="290"/>
      <c r="AH353" s="640"/>
      <c r="AI353" s="754">
        <f>IF(AA353="□",0,IF(AND(AA353="☑",AB355="□",AB356="□",AB357="☑"),12,11))</f>
        <v>0</v>
      </c>
      <c r="AJ353" s="893"/>
      <c r="AK353" s="724" t="s">
        <v>3</v>
      </c>
      <c r="AL353" s="217" t="s">
        <v>144</v>
      </c>
      <c r="AM353" s="217"/>
      <c r="AN353" s="68"/>
      <c r="AO353" s="290"/>
      <c r="AP353" s="290"/>
      <c r="AQ353" s="290"/>
      <c r="AR353" s="640"/>
      <c r="AS353" s="754">
        <f>IF(AK353="□",0,IF(AND(AK353="☑",AL355="□",AL356="□",AL357="☑"),12,11))</f>
        <v>0</v>
      </c>
      <c r="AT353" s="1075"/>
      <c r="AU353" s="1075"/>
      <c r="AV353" s="1075"/>
      <c r="AW353" s="780"/>
      <c r="AX353" s="781"/>
    </row>
    <row r="354" spans="1:50" ht="19.5" customHeight="1" x14ac:dyDescent="0.4">
      <c r="A354" s="1064"/>
      <c r="B354" s="937"/>
      <c r="C354" s="942"/>
      <c r="D354" s="942"/>
      <c r="E354" s="942"/>
      <c r="F354" s="942"/>
      <c r="G354" s="942"/>
      <c r="H354" s="942"/>
      <c r="I354" s="943"/>
      <c r="J354" s="641"/>
      <c r="K354" s="397" t="s">
        <v>110</v>
      </c>
      <c r="L354" s="217"/>
      <c r="N354" s="290"/>
      <c r="O354" s="395"/>
      <c r="P354" s="290"/>
      <c r="Q354" s="655"/>
      <c r="R354" s="638"/>
      <c r="S354" s="857"/>
      <c r="T354" s="885"/>
      <c r="U354" s="885"/>
      <c r="V354" s="885"/>
      <c r="W354" s="885"/>
      <c r="X354" s="885"/>
      <c r="Y354" s="885"/>
      <c r="Z354" s="886"/>
      <c r="AA354" s="641"/>
      <c r="AB354" s="397" t="s">
        <v>110</v>
      </c>
      <c r="AC354" s="217"/>
      <c r="AD354" s="68"/>
      <c r="AE354" s="290"/>
      <c r="AF354" s="395"/>
      <c r="AG354" s="290"/>
      <c r="AH354" s="655"/>
      <c r="AI354" s="638"/>
      <c r="AJ354" s="893"/>
      <c r="AK354" s="642"/>
      <c r="AL354" s="397" t="s">
        <v>110</v>
      </c>
      <c r="AM354" s="217"/>
      <c r="AN354" s="68"/>
      <c r="AO354" s="290"/>
      <c r="AP354" s="395"/>
      <c r="AQ354" s="290"/>
      <c r="AR354" s="655"/>
      <c r="AS354" s="638"/>
      <c r="AT354" s="1075"/>
      <c r="AU354" s="1075"/>
      <c r="AV354" s="1075"/>
      <c r="AW354" s="780"/>
      <c r="AX354" s="781"/>
    </row>
    <row r="355" spans="1:50" ht="19.5" customHeight="1" x14ac:dyDescent="0.4">
      <c r="A355" s="1064"/>
      <c r="B355" s="937"/>
      <c r="C355" s="942"/>
      <c r="D355" s="942"/>
      <c r="E355" s="942"/>
      <c r="F355" s="942"/>
      <c r="G355" s="942"/>
      <c r="H355" s="942"/>
      <c r="I355" s="943"/>
      <c r="J355" s="641"/>
      <c r="K355" s="701" t="s">
        <v>3</v>
      </c>
      <c r="L355" s="330" t="s">
        <v>147</v>
      </c>
      <c r="M355" s="290"/>
      <c r="N355" s="290"/>
      <c r="O355" s="290"/>
      <c r="P355" s="290"/>
      <c r="Q355" s="655"/>
      <c r="R355" s="638"/>
      <c r="S355" s="857"/>
      <c r="T355" s="885"/>
      <c r="U355" s="885"/>
      <c r="V355" s="885"/>
      <c r="W355" s="885"/>
      <c r="X355" s="885"/>
      <c r="Y355" s="885"/>
      <c r="Z355" s="886"/>
      <c r="AA355" s="641"/>
      <c r="AB355" s="701" t="s">
        <v>3</v>
      </c>
      <c r="AC355" s="330" t="s">
        <v>147</v>
      </c>
      <c r="AD355" s="290"/>
      <c r="AE355" s="290"/>
      <c r="AF355" s="290"/>
      <c r="AG355" s="290"/>
      <c r="AH355" s="655"/>
      <c r="AI355" s="638"/>
      <c r="AJ355" s="893"/>
      <c r="AK355" s="642"/>
      <c r="AL355" s="701" t="s">
        <v>3</v>
      </c>
      <c r="AM355" s="330" t="s">
        <v>147</v>
      </c>
      <c r="AN355" s="290"/>
      <c r="AO355" s="290"/>
      <c r="AP355" s="290"/>
      <c r="AQ355" s="290"/>
      <c r="AR355" s="655"/>
      <c r="AS355" s="638"/>
      <c r="AT355" s="1075"/>
      <c r="AU355" s="1075"/>
      <c r="AV355" s="1075"/>
      <c r="AW355" s="780"/>
      <c r="AX355" s="781"/>
    </row>
    <row r="356" spans="1:50" ht="19.5" customHeight="1" x14ac:dyDescent="0.4">
      <c r="A356" s="1064"/>
      <c r="B356" s="937"/>
      <c r="C356" s="343"/>
      <c r="D356" s="343"/>
      <c r="E356" s="343"/>
      <c r="F356" s="343"/>
      <c r="G356" s="343"/>
      <c r="H356" s="343"/>
      <c r="I356" s="398"/>
      <c r="J356" s="641"/>
      <c r="K356" s="701" t="s">
        <v>3</v>
      </c>
      <c r="L356" s="330" t="s">
        <v>148</v>
      </c>
      <c r="M356" s="290"/>
      <c r="N356" s="290"/>
      <c r="O356" s="290"/>
      <c r="P356" s="290"/>
      <c r="Q356" s="655"/>
      <c r="R356" s="638"/>
      <c r="S356" s="857"/>
      <c r="T356" s="346"/>
      <c r="U356" s="346"/>
      <c r="V356" s="346"/>
      <c r="W356" s="346"/>
      <c r="X356" s="346"/>
      <c r="Y356" s="346"/>
      <c r="Z356" s="399"/>
      <c r="AA356" s="641"/>
      <c r="AB356" s="701" t="s">
        <v>3</v>
      </c>
      <c r="AC356" s="330" t="s">
        <v>148</v>
      </c>
      <c r="AD356" s="290"/>
      <c r="AE356" s="290"/>
      <c r="AF356" s="290"/>
      <c r="AG356" s="290"/>
      <c r="AH356" s="655"/>
      <c r="AI356" s="638"/>
      <c r="AJ356" s="893"/>
      <c r="AK356" s="642"/>
      <c r="AL356" s="701" t="s">
        <v>3</v>
      </c>
      <c r="AM356" s="330" t="s">
        <v>148</v>
      </c>
      <c r="AN356" s="290"/>
      <c r="AO356" s="290"/>
      <c r="AP356" s="290"/>
      <c r="AQ356" s="290"/>
      <c r="AR356" s="655"/>
      <c r="AS356" s="638"/>
      <c r="AT356" s="1075"/>
      <c r="AU356" s="1075"/>
      <c r="AV356" s="1075"/>
      <c r="AW356" s="780"/>
      <c r="AX356" s="781"/>
    </row>
    <row r="357" spans="1:50" ht="19.5" customHeight="1" x14ac:dyDescent="0.4">
      <c r="A357" s="1064"/>
      <c r="B357" s="937"/>
      <c r="C357" s="343"/>
      <c r="D357" s="887" t="s">
        <v>179</v>
      </c>
      <c r="E357" s="888"/>
      <c r="F357" s="888"/>
      <c r="G357" s="888"/>
      <c r="H357" s="889"/>
      <c r="I357" s="398"/>
      <c r="J357" s="641"/>
      <c r="K357" s="701" t="s">
        <v>3</v>
      </c>
      <c r="L357" s="330" t="s">
        <v>809</v>
      </c>
      <c r="M357" s="290"/>
      <c r="N357" s="290"/>
      <c r="O357" s="290"/>
      <c r="P357" s="644"/>
      <c r="Q357" s="656"/>
      <c r="R357" s="754"/>
      <c r="S357" s="857"/>
      <c r="T357" s="346"/>
      <c r="U357" s="887" t="s">
        <v>179</v>
      </c>
      <c r="V357" s="888"/>
      <c r="W357" s="888"/>
      <c r="X357" s="888"/>
      <c r="Y357" s="889"/>
      <c r="Z357" s="399"/>
      <c r="AA357" s="641"/>
      <c r="AB357" s="701" t="s">
        <v>3</v>
      </c>
      <c r="AC357" s="330" t="s">
        <v>146</v>
      </c>
      <c r="AD357" s="290"/>
      <c r="AE357" s="290"/>
      <c r="AF357" s="290"/>
      <c r="AG357" s="644"/>
      <c r="AH357" s="656"/>
      <c r="AI357" s="754"/>
      <c r="AJ357" s="893"/>
      <c r="AK357" s="642"/>
      <c r="AL357" s="701" t="s">
        <v>3</v>
      </c>
      <c r="AM357" s="330" t="s">
        <v>146</v>
      </c>
      <c r="AN357" s="290"/>
      <c r="AO357" s="290"/>
      <c r="AP357" s="290"/>
      <c r="AQ357" s="644"/>
      <c r="AR357" s="656"/>
      <c r="AS357" s="754"/>
      <c r="AT357" s="1075"/>
      <c r="AU357" s="1075"/>
      <c r="AV357" s="1075"/>
      <c r="AW357" s="540"/>
      <c r="AX357" s="541"/>
    </row>
    <row r="358" spans="1:50" ht="19.5" customHeight="1" x14ac:dyDescent="0.4">
      <c r="A358" s="1064"/>
      <c r="B358" s="937"/>
      <c r="C358" s="343"/>
      <c r="D358" s="890"/>
      <c r="E358" s="891"/>
      <c r="F358" s="891"/>
      <c r="G358" s="891"/>
      <c r="H358" s="892"/>
      <c r="I358" s="398"/>
      <c r="J358" s="710" t="s">
        <v>2</v>
      </c>
      <c r="K358" s="217" t="s">
        <v>145</v>
      </c>
      <c r="L358" s="330"/>
      <c r="M358" s="290"/>
      <c r="N358" s="290"/>
      <c r="O358" s="290"/>
      <c r="P358" s="290"/>
      <c r="Q358" s="640"/>
      <c r="R358" s="754">
        <f>IF(J358="□",0,IF(AND(J358="☑",K360="□",K361="□",K362="☑"),12,11))</f>
        <v>11</v>
      </c>
      <c r="S358" s="857"/>
      <c r="T358" s="346"/>
      <c r="U358" s="890"/>
      <c r="V358" s="891"/>
      <c r="W358" s="891"/>
      <c r="X358" s="891"/>
      <c r="Y358" s="892"/>
      <c r="Z358" s="399"/>
      <c r="AA358" s="710" t="s">
        <v>3</v>
      </c>
      <c r="AB358" s="217" t="s">
        <v>145</v>
      </c>
      <c r="AC358" s="330"/>
      <c r="AD358" s="290"/>
      <c r="AE358" s="290"/>
      <c r="AF358" s="290"/>
      <c r="AG358" s="290"/>
      <c r="AH358" s="640"/>
      <c r="AI358" s="754">
        <f>IF(AA358="□",0,IF(AND(AA358="☑",AB360="□",AB361="□",AB362="☑"),12,11))</f>
        <v>0</v>
      </c>
      <c r="AJ358" s="893"/>
      <c r="AK358" s="724" t="s">
        <v>3</v>
      </c>
      <c r="AL358" s="217" t="s">
        <v>145</v>
      </c>
      <c r="AM358" s="330"/>
      <c r="AN358" s="290"/>
      <c r="AO358" s="290"/>
      <c r="AP358" s="290"/>
      <c r="AQ358" s="290"/>
      <c r="AR358" s="640"/>
      <c r="AS358" s="754">
        <f>IF(AK358="□",0,IF(AND(AK358="☑",AL360="□",AL361="□",AL362="☑"),12,11))</f>
        <v>0</v>
      </c>
      <c r="AT358" s="1075"/>
      <c r="AU358" s="1075"/>
      <c r="AV358" s="1075"/>
      <c r="AW358" s="774"/>
      <c r="AX358" s="775"/>
    </row>
    <row r="359" spans="1:50" ht="19.5" customHeight="1" x14ac:dyDescent="0.4">
      <c r="A359" s="1064"/>
      <c r="B359" s="937"/>
      <c r="C359" s="343"/>
      <c r="D359" s="848" t="s">
        <v>174</v>
      </c>
      <c r="E359" s="872"/>
      <c r="F359" s="872"/>
      <c r="G359" s="872"/>
      <c r="H359" s="873"/>
      <c r="I359" s="398"/>
      <c r="J359" s="525"/>
      <c r="K359" s="397" t="s">
        <v>110</v>
      </c>
      <c r="L359" s="330"/>
      <c r="M359" s="290"/>
      <c r="N359" s="290"/>
      <c r="O359" s="290"/>
      <c r="P359" s="290"/>
      <c r="Q359" s="640"/>
      <c r="R359" s="638"/>
      <c r="S359" s="857"/>
      <c r="T359" s="346"/>
      <c r="U359" s="848" t="s">
        <v>174</v>
      </c>
      <c r="V359" s="872"/>
      <c r="W359" s="872"/>
      <c r="X359" s="872"/>
      <c r="Y359" s="873"/>
      <c r="Z359" s="399"/>
      <c r="AA359" s="525"/>
      <c r="AB359" s="397" t="s">
        <v>110</v>
      </c>
      <c r="AC359" s="330"/>
      <c r="AD359" s="290"/>
      <c r="AE359" s="290"/>
      <c r="AF359" s="290"/>
      <c r="AG359" s="290"/>
      <c r="AH359" s="640"/>
      <c r="AI359" s="638"/>
      <c r="AJ359" s="893"/>
      <c r="AK359" s="526"/>
      <c r="AL359" s="397" t="s">
        <v>110</v>
      </c>
      <c r="AM359" s="330"/>
      <c r="AN359" s="290"/>
      <c r="AO359" s="290"/>
      <c r="AP359" s="290"/>
      <c r="AQ359" s="290"/>
      <c r="AR359" s="640"/>
      <c r="AS359" s="638"/>
      <c r="AT359" s="1075"/>
      <c r="AU359" s="1075"/>
      <c r="AV359" s="1075"/>
      <c r="AW359" s="776"/>
      <c r="AX359" s="775"/>
    </row>
    <row r="360" spans="1:50" ht="19.5" customHeight="1" x14ac:dyDescent="0.4">
      <c r="A360" s="1064"/>
      <c r="B360" s="937"/>
      <c r="C360" s="343"/>
      <c r="D360" s="874"/>
      <c r="E360" s="875"/>
      <c r="F360" s="875"/>
      <c r="G360" s="875"/>
      <c r="H360" s="876"/>
      <c r="I360" s="398"/>
      <c r="J360" s="641"/>
      <c r="K360" s="701" t="s">
        <v>3</v>
      </c>
      <c r="L360" s="330" t="s">
        <v>114</v>
      </c>
      <c r="N360" s="290"/>
      <c r="O360" s="290"/>
      <c r="P360" s="290"/>
      <c r="Q360" s="655"/>
      <c r="R360" s="755">
        <f>IF(AND(R353=0,R358=0),0,IF(AND(R353=11,R358=11),11,IF(AND(R353=11,R358=12),12,IF(AND(R353=11,R358=0),199,IF(AND(R353=12,R358=11),21,IF(AND(R353=12,R358=12),22,IF(AND(R353=12,R358=0),299,IF(AND(R353=0,R358=11),991,IF(AND(R353=0,R358=12),992,"Error")))))))))</f>
        <v>11</v>
      </c>
      <c r="S360" s="857"/>
      <c r="T360" s="346"/>
      <c r="U360" s="874"/>
      <c r="V360" s="875"/>
      <c r="W360" s="875"/>
      <c r="X360" s="875"/>
      <c r="Y360" s="876"/>
      <c r="Z360" s="399"/>
      <c r="AA360" s="641"/>
      <c r="AB360" s="701" t="s">
        <v>3</v>
      </c>
      <c r="AC360" s="330" t="s">
        <v>114</v>
      </c>
      <c r="AD360" s="68"/>
      <c r="AE360" s="290"/>
      <c r="AF360" s="290"/>
      <c r="AG360" s="290"/>
      <c r="AH360" s="655"/>
      <c r="AI360" s="755">
        <f>IF(AND(AI353=0,AI358=0),0,IF(AND(AI353=11,AI358=11),11,IF(AND(AI353=11,AI358=12),12,IF(AND(AI353=11,AI358=0),199,IF(AND(AI353=12,AI358=11),21,IF(AND(AI353=12,AI358=12),22,IF(AND(AI353=12,AI358=0),299,IF(AND(AI353=0,AI358=11),991,IF(AND(AI353=0,AI358=12),992,"Error")))))))))</f>
        <v>0</v>
      </c>
      <c r="AJ360" s="893"/>
      <c r="AK360" s="642"/>
      <c r="AL360" s="701" t="s">
        <v>3</v>
      </c>
      <c r="AM360" s="330" t="s">
        <v>114</v>
      </c>
      <c r="AN360" s="68"/>
      <c r="AO360" s="290"/>
      <c r="AP360" s="290"/>
      <c r="AQ360" s="290"/>
      <c r="AR360" s="655"/>
      <c r="AS360" s="755">
        <f>IF(AND(AS353=0,AS358=0),0,IF(AND(AS353=11,AS358=11),11,IF(AND(AS353=11,AS358=12),12,IF(AND(AS353=11,AS358=0),199,IF(AND(AS353=12,AS358=11),21,IF(AND(AS353=12,AS358=12),22,IF(AND(AS353=12,AS358=0),299,IF(AND(AS353=0,AS358=11),991,IF(AND(AS353=0,AS358=12),992,"Error")))))))))</f>
        <v>0</v>
      </c>
      <c r="AT360" s="1075"/>
      <c r="AU360" s="1075"/>
      <c r="AV360" s="1075"/>
      <c r="AW360" s="776"/>
      <c r="AX360" s="775"/>
    </row>
    <row r="361" spans="1:50" ht="19.5" customHeight="1" x14ac:dyDescent="0.4">
      <c r="A361" s="1064"/>
      <c r="B361" s="937"/>
      <c r="C361" s="411"/>
      <c r="D361" s="848" t="s">
        <v>175</v>
      </c>
      <c r="E361" s="877"/>
      <c r="F361" s="877"/>
      <c r="G361" s="877"/>
      <c r="H361" s="878"/>
      <c r="I361" s="343"/>
      <c r="J361" s="641"/>
      <c r="K361" s="701" t="s">
        <v>3</v>
      </c>
      <c r="L361" s="330" t="s">
        <v>115</v>
      </c>
      <c r="M361" s="402"/>
      <c r="N361" s="290"/>
      <c r="O361" s="290"/>
      <c r="P361" s="290"/>
      <c r="Q361" s="655"/>
      <c r="R361" s="638"/>
      <c r="S361" s="857"/>
      <c r="T361" s="412"/>
      <c r="U361" s="848" t="s">
        <v>175</v>
      </c>
      <c r="V361" s="877"/>
      <c r="W361" s="877"/>
      <c r="X361" s="877"/>
      <c r="Y361" s="878"/>
      <c r="Z361" s="346"/>
      <c r="AA361" s="641"/>
      <c r="AB361" s="701" t="s">
        <v>3</v>
      </c>
      <c r="AC361" s="330" t="s">
        <v>115</v>
      </c>
      <c r="AD361" s="402"/>
      <c r="AE361" s="290"/>
      <c r="AF361" s="290"/>
      <c r="AG361" s="290"/>
      <c r="AH361" s="655"/>
      <c r="AI361" s="638"/>
      <c r="AJ361" s="893"/>
      <c r="AK361" s="642"/>
      <c r="AL361" s="701" t="s">
        <v>3</v>
      </c>
      <c r="AM361" s="330" t="s">
        <v>115</v>
      </c>
      <c r="AN361" s="402"/>
      <c r="AO361" s="290"/>
      <c r="AP361" s="290"/>
      <c r="AQ361" s="290"/>
      <c r="AR361" s="655"/>
      <c r="AS361" s="638"/>
      <c r="AT361" s="1075"/>
      <c r="AU361" s="1075"/>
      <c r="AV361" s="1075"/>
      <c r="AW361" s="776"/>
      <c r="AX361" s="775"/>
    </row>
    <row r="362" spans="1:50" ht="19.5" customHeight="1" x14ac:dyDescent="0.4">
      <c r="A362" s="1064"/>
      <c r="B362" s="937"/>
      <c r="C362" s="352"/>
      <c r="D362" s="879"/>
      <c r="E362" s="880"/>
      <c r="F362" s="880"/>
      <c r="G362" s="880"/>
      <c r="H362" s="881"/>
      <c r="I362" s="343"/>
      <c r="J362" s="641"/>
      <c r="K362" s="701" t="s">
        <v>3</v>
      </c>
      <c r="L362" s="330" t="s">
        <v>809</v>
      </c>
      <c r="M362" s="402"/>
      <c r="N362" s="290"/>
      <c r="O362" s="643"/>
      <c r="P362" s="644"/>
      <c r="Q362" s="657"/>
      <c r="R362" s="638"/>
      <c r="S362" s="857"/>
      <c r="T362" s="355"/>
      <c r="U362" s="879"/>
      <c r="V362" s="880"/>
      <c r="W362" s="880"/>
      <c r="X362" s="880"/>
      <c r="Y362" s="881"/>
      <c r="Z362" s="346"/>
      <c r="AA362" s="641"/>
      <c r="AB362" s="701" t="s">
        <v>3</v>
      </c>
      <c r="AC362" s="330" t="s">
        <v>809</v>
      </c>
      <c r="AD362" s="402"/>
      <c r="AE362" s="290"/>
      <c r="AF362" s="643"/>
      <c r="AG362" s="644"/>
      <c r="AH362" s="657"/>
      <c r="AI362" s="638"/>
      <c r="AJ362" s="893"/>
      <c r="AK362" s="642"/>
      <c r="AL362" s="701" t="s">
        <v>3</v>
      </c>
      <c r="AM362" s="330" t="s">
        <v>146</v>
      </c>
      <c r="AN362" s="402"/>
      <c r="AO362" s="290"/>
      <c r="AP362" s="643"/>
      <c r="AQ362" s="644"/>
      <c r="AR362" s="657"/>
      <c r="AS362" s="638"/>
      <c r="AT362" s="1075"/>
      <c r="AU362" s="1075"/>
      <c r="AV362" s="1075"/>
      <c r="AW362" s="776"/>
      <c r="AX362" s="775"/>
    </row>
    <row r="363" spans="1:50" ht="19.5" customHeight="1" x14ac:dyDescent="0.4">
      <c r="A363" s="1064"/>
      <c r="B363" s="937"/>
      <c r="C363" s="527"/>
      <c r="D363" s="343"/>
      <c r="E363" s="343"/>
      <c r="F363" s="343"/>
      <c r="G363" s="343"/>
      <c r="H363" s="343"/>
      <c r="I363" s="343"/>
      <c r="J363" s="699" t="s">
        <v>2</v>
      </c>
      <c r="K363" s="217" t="s">
        <v>105</v>
      </c>
      <c r="M363" s="66"/>
      <c r="N363" s="290"/>
      <c r="O363" s="290"/>
      <c r="P363" s="290"/>
      <c r="Q363" s="640"/>
      <c r="R363" s="300">
        <f>IF(J363="☑",11,0)</f>
        <v>11</v>
      </c>
      <c r="S363" s="857"/>
      <c r="T363" s="528"/>
      <c r="U363" s="346"/>
      <c r="V363" s="346"/>
      <c r="W363" s="346"/>
      <c r="X363" s="346"/>
      <c r="Y363" s="346"/>
      <c r="Z363" s="346"/>
      <c r="AA363" s="699" t="s">
        <v>3</v>
      </c>
      <c r="AB363" s="217" t="s">
        <v>105</v>
      </c>
      <c r="AC363" s="68"/>
      <c r="AD363" s="66"/>
      <c r="AE363" s="290"/>
      <c r="AF363" s="290"/>
      <c r="AG363" s="290"/>
      <c r="AH363" s="640"/>
      <c r="AI363" s="300">
        <f>IF(AA363="☑",11,0)</f>
        <v>0</v>
      </c>
      <c r="AJ363" s="893"/>
      <c r="AK363" s="701" t="s">
        <v>3</v>
      </c>
      <c r="AL363" s="217" t="s">
        <v>105</v>
      </c>
      <c r="AM363" s="68"/>
      <c r="AN363" s="66"/>
      <c r="AO363" s="290"/>
      <c r="AP363" s="290"/>
      <c r="AQ363" s="290"/>
      <c r="AR363" s="640"/>
      <c r="AS363" s="300">
        <f>IF(AK363="☑",11,0)</f>
        <v>0</v>
      </c>
      <c r="AT363" s="1075"/>
      <c r="AU363" s="1075"/>
      <c r="AV363" s="1075"/>
      <c r="AW363" s="776"/>
      <c r="AX363" s="775"/>
    </row>
    <row r="364" spans="1:50" ht="19.5" customHeight="1" x14ac:dyDescent="0.4">
      <c r="A364" s="1064"/>
      <c r="B364" s="937"/>
      <c r="C364" s="343"/>
      <c r="D364" s="343"/>
      <c r="E364" s="343"/>
      <c r="F364" s="343"/>
      <c r="G364" s="343"/>
      <c r="H364" s="343"/>
      <c r="I364" s="343"/>
      <c r="J364" s="641"/>
      <c r="K364" s="397" t="s">
        <v>116</v>
      </c>
      <c r="L364" s="217"/>
      <c r="N364" s="290"/>
      <c r="O364" s="395"/>
      <c r="P364" s="290"/>
      <c r="Q364" s="291"/>
      <c r="R364" s="638"/>
      <c r="S364" s="857"/>
      <c r="T364" s="346"/>
      <c r="U364" s="346"/>
      <c r="V364" s="346"/>
      <c r="W364" s="346"/>
      <c r="X364" s="346"/>
      <c r="Y364" s="346"/>
      <c r="Z364" s="346"/>
      <c r="AA364" s="641"/>
      <c r="AB364" s="397" t="s">
        <v>116</v>
      </c>
      <c r="AC364" s="217"/>
      <c r="AD364" s="68"/>
      <c r="AE364" s="290"/>
      <c r="AF364" s="395"/>
      <c r="AG364" s="290"/>
      <c r="AH364" s="291"/>
      <c r="AI364" s="638"/>
      <c r="AJ364" s="893"/>
      <c r="AK364" s="642"/>
      <c r="AL364" s="397" t="s">
        <v>116</v>
      </c>
      <c r="AM364" s="217"/>
      <c r="AN364" s="68"/>
      <c r="AO364" s="290"/>
      <c r="AP364" s="395"/>
      <c r="AQ364" s="290"/>
      <c r="AR364" s="291"/>
      <c r="AS364" s="638"/>
      <c r="AT364" s="1075"/>
      <c r="AU364" s="1075"/>
      <c r="AV364" s="1075"/>
      <c r="AW364" s="776"/>
      <c r="AX364" s="775"/>
    </row>
    <row r="365" spans="1:50" ht="19.5" customHeight="1" x14ac:dyDescent="0.4">
      <c r="A365" s="1064"/>
      <c r="B365" s="937"/>
      <c r="C365" s="343"/>
      <c r="D365" s="343"/>
      <c r="E365" s="343"/>
      <c r="F365" s="343"/>
      <c r="G365" s="343"/>
      <c r="H365" s="343"/>
      <c r="I365" s="343"/>
      <c r="J365" s="641"/>
      <c r="K365" s="701" t="s">
        <v>3</v>
      </c>
      <c r="L365" s="330" t="s">
        <v>119</v>
      </c>
      <c r="M365" s="66"/>
      <c r="N365" s="290"/>
      <c r="O365" s="290"/>
      <c r="P365" s="290"/>
      <c r="Q365" s="291"/>
      <c r="R365" s="638"/>
      <c r="S365" s="857"/>
      <c r="T365" s="346"/>
      <c r="U365" s="346"/>
      <c r="V365" s="346"/>
      <c r="W365" s="346"/>
      <c r="X365" s="346"/>
      <c r="Y365" s="346"/>
      <c r="Z365" s="346"/>
      <c r="AA365" s="641"/>
      <c r="AB365" s="701" t="s">
        <v>3</v>
      </c>
      <c r="AC365" s="330" t="s">
        <v>119</v>
      </c>
      <c r="AD365" s="66"/>
      <c r="AE365" s="290"/>
      <c r="AF365" s="290"/>
      <c r="AG365" s="290"/>
      <c r="AH365" s="291"/>
      <c r="AI365" s="638"/>
      <c r="AJ365" s="893"/>
      <c r="AK365" s="642"/>
      <c r="AL365" s="701" t="s">
        <v>3</v>
      </c>
      <c r="AM365" s="330" t="s">
        <v>119</v>
      </c>
      <c r="AN365" s="66"/>
      <c r="AO365" s="290"/>
      <c r="AP365" s="290"/>
      <c r="AQ365" s="290"/>
      <c r="AR365" s="291"/>
      <c r="AS365" s="638"/>
      <c r="AT365" s="1075"/>
      <c r="AU365" s="1075"/>
      <c r="AV365" s="1075"/>
      <c r="AW365" s="776"/>
      <c r="AX365" s="775"/>
    </row>
    <row r="366" spans="1:50" ht="19.5" customHeight="1" x14ac:dyDescent="0.4">
      <c r="A366" s="1064"/>
      <c r="B366" s="937"/>
      <c r="C366" s="343"/>
      <c r="D366" s="343"/>
      <c r="E366" s="343"/>
      <c r="F366" s="343"/>
      <c r="G366" s="343"/>
      <c r="H366" s="343"/>
      <c r="I366" s="343"/>
      <c r="J366" s="641"/>
      <c r="K366" s="701" t="s">
        <v>3</v>
      </c>
      <c r="L366" s="330" t="s">
        <v>96</v>
      </c>
      <c r="M366" s="66"/>
      <c r="N366" s="290"/>
      <c r="O366" s="290"/>
      <c r="P366" s="290"/>
      <c r="Q366" s="291"/>
      <c r="R366" s="638"/>
      <c r="S366" s="857"/>
      <c r="T366" s="346"/>
      <c r="U366" s="346"/>
      <c r="V366" s="346"/>
      <c r="W366" s="346"/>
      <c r="X366" s="346"/>
      <c r="Y366" s="346"/>
      <c r="Z366" s="346"/>
      <c r="AA366" s="641"/>
      <c r="AB366" s="701" t="s">
        <v>3</v>
      </c>
      <c r="AC366" s="330" t="s">
        <v>96</v>
      </c>
      <c r="AD366" s="66"/>
      <c r="AE366" s="290"/>
      <c r="AF366" s="290"/>
      <c r="AG366" s="290"/>
      <c r="AH366" s="291"/>
      <c r="AI366" s="638"/>
      <c r="AJ366" s="893"/>
      <c r="AK366" s="642"/>
      <c r="AL366" s="701" t="s">
        <v>3</v>
      </c>
      <c r="AM366" s="330" t="s">
        <v>96</v>
      </c>
      <c r="AN366" s="66"/>
      <c r="AO366" s="290"/>
      <c r="AP366" s="290"/>
      <c r="AQ366" s="290"/>
      <c r="AR366" s="291"/>
      <c r="AS366" s="638"/>
      <c r="AT366" s="1075"/>
      <c r="AU366" s="1075"/>
      <c r="AV366" s="1075"/>
      <c r="AW366" s="776"/>
      <c r="AX366" s="775"/>
    </row>
    <row r="367" spans="1:50" ht="19.5" customHeight="1" x14ac:dyDescent="0.4">
      <c r="A367" s="1064"/>
      <c r="B367" s="937"/>
      <c r="C367" s="343"/>
      <c r="D367" s="343"/>
      <c r="E367" s="343"/>
      <c r="F367" s="343"/>
      <c r="G367" s="343"/>
      <c r="H367" s="343"/>
      <c r="I367" s="343"/>
      <c r="J367" s="641"/>
      <c r="K367" s="701" t="s">
        <v>3</v>
      </c>
      <c r="L367" s="481" t="s">
        <v>117</v>
      </c>
      <c r="M367" s="66"/>
      <c r="N367" s="818"/>
      <c r="O367" s="819"/>
      <c r="P367" s="290"/>
      <c r="Q367" s="291"/>
      <c r="R367" s="638"/>
      <c r="S367" s="857"/>
      <c r="T367" s="346"/>
      <c r="U367" s="346"/>
      <c r="V367" s="346"/>
      <c r="W367" s="346"/>
      <c r="X367" s="346"/>
      <c r="Y367" s="346"/>
      <c r="Z367" s="346"/>
      <c r="AA367" s="641"/>
      <c r="AB367" s="701" t="s">
        <v>3</v>
      </c>
      <c r="AC367" s="481" t="s">
        <v>117</v>
      </c>
      <c r="AD367" s="66"/>
      <c r="AE367" s="818"/>
      <c r="AF367" s="819"/>
      <c r="AG367" s="290"/>
      <c r="AH367" s="291"/>
      <c r="AI367" s="638"/>
      <c r="AJ367" s="893"/>
      <c r="AK367" s="642"/>
      <c r="AL367" s="701" t="s">
        <v>3</v>
      </c>
      <c r="AM367" s="481" t="s">
        <v>117</v>
      </c>
      <c r="AN367" s="66"/>
      <c r="AO367" s="818"/>
      <c r="AP367" s="819"/>
      <c r="AQ367" s="290"/>
      <c r="AR367" s="291"/>
      <c r="AS367" s="638"/>
      <c r="AT367" s="1075"/>
      <c r="AU367" s="1075"/>
      <c r="AV367" s="1075"/>
      <c r="AW367" s="776"/>
      <c r="AX367" s="775"/>
    </row>
    <row r="368" spans="1:50" ht="19.5" customHeight="1" x14ac:dyDescent="0.15">
      <c r="A368" s="1064"/>
      <c r="B368" s="937"/>
      <c r="C368" s="411"/>
      <c r="D368" s="487"/>
      <c r="E368" s="343"/>
      <c r="F368" s="343"/>
      <c r="G368" s="343"/>
      <c r="H368" s="343"/>
      <c r="I368" s="343"/>
      <c r="J368" s="359" t="s">
        <v>180</v>
      </c>
      <c r="K368" s="240"/>
      <c r="L368" s="318"/>
      <c r="M368" s="318"/>
      <c r="N368" s="240"/>
      <c r="O368" s="290"/>
      <c r="P368" s="435"/>
      <c r="Q368" s="658"/>
      <c r="R368" s="638"/>
      <c r="S368" s="857"/>
      <c r="T368" s="412"/>
      <c r="U368" s="488"/>
      <c r="V368" s="346"/>
      <c r="W368" s="346"/>
      <c r="X368" s="346"/>
      <c r="Y368" s="346"/>
      <c r="Z368" s="346"/>
      <c r="AA368" s="359" t="s">
        <v>180</v>
      </c>
      <c r="AB368" s="240"/>
      <c r="AC368" s="318"/>
      <c r="AD368" s="318"/>
      <c r="AE368" s="240"/>
      <c r="AF368" s="290"/>
      <c r="AG368" s="435"/>
      <c r="AH368" s="658"/>
      <c r="AI368" s="638"/>
      <c r="AJ368" s="893"/>
      <c r="AK368" s="360" t="s">
        <v>180</v>
      </c>
      <c r="AL368" s="240"/>
      <c r="AM368" s="318"/>
      <c r="AN368" s="318"/>
      <c r="AO368" s="240"/>
      <c r="AP368" s="290"/>
      <c r="AQ368" s="435"/>
      <c r="AR368" s="658"/>
      <c r="AS368" s="638"/>
      <c r="AT368" s="1075"/>
      <c r="AU368" s="1075"/>
      <c r="AV368" s="1075"/>
      <c r="AW368" s="776"/>
      <c r="AX368" s="775"/>
    </row>
    <row r="369" spans="1:63" ht="19.5" customHeight="1" x14ac:dyDescent="0.4">
      <c r="A369" s="1064"/>
      <c r="B369" s="937"/>
      <c r="C369" s="343"/>
      <c r="D369" s="343"/>
      <c r="E369" s="343"/>
      <c r="F369" s="343"/>
      <c r="G369" s="343"/>
      <c r="H369" s="343"/>
      <c r="I369" s="343"/>
      <c r="J369" s="699" t="s">
        <v>2</v>
      </c>
      <c r="K369" s="330" t="s">
        <v>80</v>
      </c>
      <c r="L369" s="331"/>
      <c r="M369" s="331"/>
      <c r="N369" s="290"/>
      <c r="O369" s="290"/>
      <c r="P369" s="66"/>
      <c r="Q369" s="659"/>
      <c r="R369" s="333">
        <f>IF(AND(R353=0,R358=0),99,IF(AND(J369="☑",J370="☑"),99,IF(AND(J369="□",J370="□"),99,IF(J369="☑",1,2))))</f>
        <v>1</v>
      </c>
      <c r="S369" s="857"/>
      <c r="T369" s="346"/>
      <c r="U369" s="346"/>
      <c r="V369" s="346"/>
      <c r="W369" s="346"/>
      <c r="X369" s="346"/>
      <c r="Y369" s="346"/>
      <c r="Z369" s="346"/>
      <c r="AA369" s="699" t="s">
        <v>3</v>
      </c>
      <c r="AB369" s="330" t="s">
        <v>80</v>
      </c>
      <c r="AC369" s="331"/>
      <c r="AD369" s="331"/>
      <c r="AE369" s="290"/>
      <c r="AF369" s="290"/>
      <c r="AG369" s="66"/>
      <c r="AH369" s="659"/>
      <c r="AI369" s="333">
        <f>IF(AND(AI353=0,AI358=0),99,IF(AND(AA369="☑",AA370="☑"),99,IF(AND(AA369="□",AA370="□"),99,IF(AA369="☑",1,2))))</f>
        <v>99</v>
      </c>
      <c r="AJ369" s="893"/>
      <c r="AK369" s="701" t="s">
        <v>3</v>
      </c>
      <c r="AL369" s="330" t="s">
        <v>80</v>
      </c>
      <c r="AM369" s="331"/>
      <c r="AN369" s="331"/>
      <c r="AO369" s="290"/>
      <c r="AP369" s="290"/>
      <c r="AQ369" s="66"/>
      <c r="AR369" s="659"/>
      <c r="AS369" s="333">
        <f>IF(AND(AS353=0,AS358=0),99,IF(AND(AK369="☑",AK370="☑"),99,IF(AND(AK369="□",AK370="□"),99,IF(AK369="☑",1,2))))</f>
        <v>99</v>
      </c>
      <c r="AT369" s="1075"/>
      <c r="AU369" s="1075"/>
      <c r="AV369" s="1075"/>
      <c r="AW369" s="776"/>
      <c r="AX369" s="775"/>
    </row>
    <row r="370" spans="1:63" ht="19.5" customHeight="1" x14ac:dyDescent="0.4">
      <c r="A370" s="1064"/>
      <c r="B370" s="937"/>
      <c r="C370" s="343"/>
      <c r="D370" s="343"/>
      <c r="E370" s="343"/>
      <c r="F370" s="343"/>
      <c r="G370" s="343"/>
      <c r="H370" s="343"/>
      <c r="I370" s="343"/>
      <c r="J370" s="699" t="s">
        <v>3</v>
      </c>
      <c r="K370" s="317" t="s">
        <v>81</v>
      </c>
      <c r="L370" s="318"/>
      <c r="M370" s="318"/>
      <c r="N370" s="66"/>
      <c r="O370" s="290"/>
      <c r="P370" s="290"/>
      <c r="Q370" s="658"/>
      <c r="R370" s="638"/>
      <c r="S370" s="857"/>
      <c r="T370" s="346"/>
      <c r="U370" s="346"/>
      <c r="V370" s="346"/>
      <c r="W370" s="346"/>
      <c r="X370" s="346"/>
      <c r="Y370" s="346"/>
      <c r="Z370" s="346"/>
      <c r="AA370" s="699" t="s">
        <v>3</v>
      </c>
      <c r="AB370" s="317" t="s">
        <v>81</v>
      </c>
      <c r="AC370" s="318"/>
      <c r="AD370" s="318"/>
      <c r="AE370" s="66"/>
      <c r="AF370" s="290"/>
      <c r="AG370" s="290"/>
      <c r="AH370" s="658"/>
      <c r="AI370" s="638"/>
      <c r="AJ370" s="893"/>
      <c r="AK370" s="701" t="s">
        <v>3</v>
      </c>
      <c r="AL370" s="317" t="s">
        <v>81</v>
      </c>
      <c r="AM370" s="318"/>
      <c r="AN370" s="318"/>
      <c r="AO370" s="66"/>
      <c r="AP370" s="290"/>
      <c r="AQ370" s="290"/>
      <c r="AR370" s="658"/>
      <c r="AS370" s="638"/>
      <c r="AT370" s="1075"/>
      <c r="AU370" s="1075"/>
      <c r="AV370" s="1075"/>
      <c r="AW370" s="776"/>
      <c r="AX370" s="775"/>
    </row>
    <row r="371" spans="1:63" ht="19.5" customHeight="1" x14ac:dyDescent="0.15">
      <c r="A371" s="1064"/>
      <c r="B371" s="937"/>
      <c r="C371" s="343"/>
      <c r="D371" s="343"/>
      <c r="E371" s="343"/>
      <c r="F371" s="343"/>
      <c r="G371" s="343"/>
      <c r="H371" s="343"/>
      <c r="I371" s="343"/>
      <c r="J371" s="359" t="s">
        <v>258</v>
      </c>
      <c r="K371" s="240"/>
      <c r="L371" s="295"/>
      <c r="M371" s="240"/>
      <c r="N371" s="290"/>
      <c r="O371" s="751" t="str">
        <f>IF(O372="","",IFERROR(IF(DATEDIF(O372,$K$14,"M")&lt;6,"レポート記入日から6ヵ月未満になっていませんか？",""),""))</f>
        <v/>
      </c>
      <c r="P371" s="290"/>
      <c r="Q371" s="658"/>
      <c r="R371" s="638"/>
      <c r="S371" s="857"/>
      <c r="T371" s="346"/>
      <c r="U371" s="346"/>
      <c r="V371" s="346"/>
      <c r="W371" s="346"/>
      <c r="X371" s="346"/>
      <c r="Y371" s="346"/>
      <c r="Z371" s="346"/>
      <c r="AA371" s="359" t="s">
        <v>258</v>
      </c>
      <c r="AB371" s="240"/>
      <c r="AC371" s="295"/>
      <c r="AD371" s="240"/>
      <c r="AE371" s="290"/>
      <c r="AF371" s="751" t="str">
        <f>IF(AF372="","",IFERROR(IF(DATEDIF(AF372,$K$14,"M")&lt;6,"レポート記入日から6ヵ月未満になっていませんか？",""),""))</f>
        <v/>
      </c>
      <c r="AG371" s="290"/>
      <c r="AH371" s="658"/>
      <c r="AI371" s="638"/>
      <c r="AJ371" s="893"/>
      <c r="AK371" s="360" t="s">
        <v>258</v>
      </c>
      <c r="AL371" s="240"/>
      <c r="AM371" s="295"/>
      <c r="AN371" s="240"/>
      <c r="AO371" s="290"/>
      <c r="AP371" s="751" t="str">
        <f>IF(AP372="","",IFERROR(IF(DATEDIF(AP372,$K$14,"M")&lt;6,"レポート記入日から6ヵ月未満になっていませんか？",""),""))</f>
        <v/>
      </c>
      <c r="AQ371" s="290"/>
      <c r="AR371" s="658"/>
      <c r="AS371" s="638"/>
      <c r="AT371" s="1075"/>
      <c r="AU371" s="1075"/>
      <c r="AV371" s="1075"/>
      <c r="AW371" s="776"/>
      <c r="AX371" s="775"/>
    </row>
    <row r="372" spans="1:63" ht="19.5" customHeight="1" x14ac:dyDescent="0.4">
      <c r="A372" s="1064"/>
      <c r="B372" s="937"/>
      <c r="C372" s="197"/>
      <c r="D372" s="197"/>
      <c r="E372" s="197"/>
      <c r="F372" s="197"/>
      <c r="G372" s="197"/>
      <c r="H372" s="197"/>
      <c r="I372" s="197"/>
      <c r="J372" s="699" t="s">
        <v>2</v>
      </c>
      <c r="K372" s="348" t="s">
        <v>85</v>
      </c>
      <c r="L372" s="242"/>
      <c r="M372" s="242"/>
      <c r="N372" s="484" t="s">
        <v>87</v>
      </c>
      <c r="O372" s="708"/>
      <c r="P372" s="290"/>
      <c r="Q372" s="659"/>
      <c r="R372" s="333">
        <f>IF(AND(R353=0,R358=0),99,IF(AND(J372="☑",J373="☑",J374="☑"),99,IF(AND(J372="□",J373="□",J374="□"),99,IF(AND(J372="☑",J373="☑"),99,IF(AND(J372="☑",J374="☑"),99,IF(AND(J373="☑",J374="☑"),99,IF(J372="☑",1,IF(J373="☑",2,3))))))))</f>
        <v>1</v>
      </c>
      <c r="S372" s="857"/>
      <c r="T372" s="202"/>
      <c r="U372" s="202"/>
      <c r="V372" s="202"/>
      <c r="W372" s="202"/>
      <c r="X372" s="202"/>
      <c r="Y372" s="202"/>
      <c r="Z372" s="202"/>
      <c r="AA372" s="699" t="s">
        <v>3</v>
      </c>
      <c r="AB372" s="348" t="s">
        <v>85</v>
      </c>
      <c r="AC372" s="242"/>
      <c r="AD372" s="242"/>
      <c r="AE372" s="484" t="s">
        <v>87</v>
      </c>
      <c r="AF372" s="708"/>
      <c r="AG372" s="290"/>
      <c r="AH372" s="659"/>
      <c r="AI372" s="333">
        <f>IF(AND(AI353=0,AI358=0),99,IF(AND(AA372="☑",AA373="☑",AA374="☑"),99,IF(AND(AA372="□",AA373="□",AA374="□"),99,IF(AND(AA372="☑",AA373="☑"),99,IF(AND(AA372="☑",AA374="☑"),99,IF(AND(AA373="☑",AA374="☑"),99,IF(AA372="☑",1,IF(AA373="☑",2,3))))))))</f>
        <v>99</v>
      </c>
      <c r="AJ372" s="893"/>
      <c r="AK372" s="701" t="s">
        <v>3</v>
      </c>
      <c r="AL372" s="348" t="s">
        <v>85</v>
      </c>
      <c r="AM372" s="242"/>
      <c r="AN372" s="242"/>
      <c r="AO372" s="484" t="s">
        <v>87</v>
      </c>
      <c r="AP372" s="708"/>
      <c r="AQ372" s="290"/>
      <c r="AR372" s="659"/>
      <c r="AS372" s="333">
        <f>IF(AND(AS353=0,AS358=0),99,IF(AND(AK372="☑",AK373="☑",AK374="☑"),99,IF(AND(AK372="□",AK373="□",AK374="□"),99,IF(AND(AK372="☑",AK373="☑"),99,IF(AND(AK372="☑",AK374="☑"),99,IF(AND(AK373="☑",AK374="☑"),99,IF(AK372="☑",1,IF(AK373="☑",2,3))))))))</f>
        <v>99</v>
      </c>
      <c r="AT372" s="1075"/>
      <c r="AU372" s="1075"/>
      <c r="AV372" s="1075"/>
      <c r="AW372" s="776"/>
      <c r="AX372" s="775"/>
    </row>
    <row r="373" spans="1:63" ht="19.5" customHeight="1" x14ac:dyDescent="0.4">
      <c r="A373" s="1064"/>
      <c r="B373" s="937"/>
      <c r="C373" s="197"/>
      <c r="D373" s="197"/>
      <c r="E373" s="197"/>
      <c r="F373" s="197"/>
      <c r="G373" s="197"/>
      <c r="H373" s="197"/>
      <c r="I373" s="197"/>
      <c r="J373" s="699" t="s">
        <v>3</v>
      </c>
      <c r="K373" s="348" t="s">
        <v>83</v>
      </c>
      <c r="L373" s="242"/>
      <c r="M373" s="242"/>
      <c r="N373" s="353" t="s">
        <v>183</v>
      </c>
      <c r="O373" s="240"/>
      <c r="P373" s="290"/>
      <c r="Q373" s="291"/>
      <c r="R373" s="638"/>
      <c r="S373" s="857"/>
      <c r="T373" s="202"/>
      <c r="U373" s="202"/>
      <c r="V373" s="202"/>
      <c r="W373" s="202"/>
      <c r="X373" s="202"/>
      <c r="Y373" s="202"/>
      <c r="Z373" s="202"/>
      <c r="AA373" s="699" t="s">
        <v>3</v>
      </c>
      <c r="AB373" s="348" t="s">
        <v>83</v>
      </c>
      <c r="AC373" s="242"/>
      <c r="AD373" s="242"/>
      <c r="AE373" s="353" t="s">
        <v>183</v>
      </c>
      <c r="AF373" s="240"/>
      <c r="AG373" s="290"/>
      <c r="AH373" s="291"/>
      <c r="AI373" s="639"/>
      <c r="AJ373" s="893"/>
      <c r="AK373" s="701" t="s">
        <v>3</v>
      </c>
      <c r="AL373" s="348" t="s">
        <v>83</v>
      </c>
      <c r="AM373" s="242"/>
      <c r="AN373" s="242"/>
      <c r="AO373" s="353" t="s">
        <v>183</v>
      </c>
      <c r="AP373" s="240"/>
      <c r="AQ373" s="290"/>
      <c r="AR373" s="291"/>
      <c r="AS373" s="639"/>
      <c r="AT373" s="1075"/>
      <c r="AU373" s="1075"/>
      <c r="AV373" s="1075"/>
      <c r="AW373" s="776"/>
      <c r="AX373" s="775"/>
    </row>
    <row r="374" spans="1:63" ht="19.5" customHeight="1" x14ac:dyDescent="0.4">
      <c r="A374" s="1064"/>
      <c r="B374" s="937"/>
      <c r="C374" s="197"/>
      <c r="D374" s="197"/>
      <c r="E374" s="197"/>
      <c r="F374" s="197"/>
      <c r="G374" s="197"/>
      <c r="H374" s="197"/>
      <c r="I374" s="197"/>
      <c r="J374" s="699" t="s">
        <v>3</v>
      </c>
      <c r="K374" s="348" t="s">
        <v>22</v>
      </c>
      <c r="L374" s="242"/>
      <c r="M374" s="242"/>
      <c r="N374" s="240"/>
      <c r="O374" s="243"/>
      <c r="P374" s="290"/>
      <c r="Q374" s="291"/>
      <c r="R374" s="204"/>
      <c r="S374" s="857"/>
      <c r="T374" s="202"/>
      <c r="U374" s="202"/>
      <c r="V374" s="202"/>
      <c r="W374" s="202"/>
      <c r="X374" s="202"/>
      <c r="Y374" s="202"/>
      <c r="Z374" s="202"/>
      <c r="AA374" s="699" t="s">
        <v>3</v>
      </c>
      <c r="AB374" s="348" t="s">
        <v>22</v>
      </c>
      <c r="AC374" s="242"/>
      <c r="AD374" s="242"/>
      <c r="AE374" s="240"/>
      <c r="AF374" s="243"/>
      <c r="AG374" s="290"/>
      <c r="AH374" s="291"/>
      <c r="AI374" s="293"/>
      <c r="AJ374" s="893"/>
      <c r="AK374" s="701" t="s">
        <v>3</v>
      </c>
      <c r="AL374" s="348" t="s">
        <v>22</v>
      </c>
      <c r="AM374" s="242"/>
      <c r="AN374" s="242"/>
      <c r="AO374" s="240"/>
      <c r="AP374" s="243"/>
      <c r="AQ374" s="290"/>
      <c r="AR374" s="291"/>
      <c r="AS374" s="293"/>
      <c r="AT374" s="1075"/>
      <c r="AU374" s="1075"/>
      <c r="AV374" s="1075"/>
      <c r="AW374" s="776"/>
      <c r="AX374" s="775"/>
    </row>
    <row r="375" spans="1:63" ht="19.5" customHeight="1" x14ac:dyDescent="0.3">
      <c r="A375" s="1064"/>
      <c r="B375" s="937"/>
      <c r="C375" s="197"/>
      <c r="D375" s="197"/>
      <c r="E375" s="197"/>
      <c r="F375" s="197"/>
      <c r="G375" s="197"/>
      <c r="H375" s="197"/>
      <c r="I375" s="197"/>
      <c r="J375" s="239" t="s">
        <v>88</v>
      </c>
      <c r="K375" s="557"/>
      <c r="L375" s="241"/>
      <c r="M375" s="242"/>
      <c r="N375" s="240"/>
      <c r="O375" s="243"/>
      <c r="P375" s="243"/>
      <c r="Q375" s="244" t="str">
        <f>IF(ISNUMBER(Q376),"","必要項目が正しく選択されていません")</f>
        <v/>
      </c>
      <c r="R375" s="204"/>
      <c r="S375" s="857"/>
      <c r="T375" s="202"/>
      <c r="U375" s="202"/>
      <c r="V375" s="202"/>
      <c r="W375" s="202"/>
      <c r="X375" s="202"/>
      <c r="Y375" s="202"/>
      <c r="Z375" s="202"/>
      <c r="AA375" s="239" t="s">
        <v>224</v>
      </c>
      <c r="AB375" s="557"/>
      <c r="AC375" s="241"/>
      <c r="AD375" s="242"/>
      <c r="AE375" s="240"/>
      <c r="AF375" s="243"/>
      <c r="AG375" s="243"/>
      <c r="AH375" s="244" t="str">
        <f>IF(ISNUMBER(AH376),"","必要項目が正しく選択されていません")</f>
        <v/>
      </c>
      <c r="AI375" s="293"/>
      <c r="AJ375" s="893"/>
      <c r="AK375" s="240" t="s">
        <v>88</v>
      </c>
      <c r="AL375" s="557"/>
      <c r="AM375" s="241"/>
      <c r="AN375" s="242"/>
      <c r="AO375" s="240"/>
      <c r="AP375" s="243"/>
      <c r="AQ375" s="243"/>
      <c r="AR375" s="244" t="str">
        <f>IF(ISNUMBER(AR376),"","必要項目が正しく選択されていません")</f>
        <v/>
      </c>
      <c r="AS375" s="293"/>
      <c r="AT375" s="1075"/>
      <c r="AU375" s="1075"/>
      <c r="AV375" s="1075"/>
      <c r="AW375" s="776"/>
      <c r="AX375" s="775"/>
    </row>
    <row r="376" spans="1:63" ht="39.75" customHeight="1" x14ac:dyDescent="0.25">
      <c r="A376" s="1064"/>
      <c r="B376" s="937"/>
      <c r="C376" s="197"/>
      <c r="D376" s="197"/>
      <c r="E376" s="197"/>
      <c r="F376" s="197"/>
      <c r="G376" s="197"/>
      <c r="H376" s="197"/>
      <c r="I376" s="197"/>
      <c r="J376" s="289"/>
      <c r="K376" s="790"/>
      <c r="L376" s="790"/>
      <c r="M376" s="790"/>
      <c r="N376" s="790"/>
      <c r="O376" s="790"/>
      <c r="P376" s="243"/>
      <c r="Q376" s="247">
        <f>IF(J351="☑",1,IF(AND(OR(R360=11,R360=12,R360=199,R360=21,R360=22,R360=299,R360=991,R360=992),OR(R369=99,R372=99)),"error",IF(R360=0,1,IF(AND(OR(R360=11,R360=12,R360=199),R363=11,R369=1,R372=1),3,IF(AND(OR(R360=11,R360=12,R360=199),R363=11,R369=1,R372=2),2,IF(AND(OR(R360=11,R360=12,R360=199),R363=11,R369=2,R372=1),2,IF(AND(OR(R360=11,R360=12,R360=199),R363=11,R369=2,R372=2),2,IF(AND(R360=21,R363=11,R369=1,R372=1),3,IF(AND(R360=21,R363=11,R369=1,R372=2),2,IF(AND(R360=21,R363=11,R369=2,R372=1),2,IF(AND(R360=21,R363=11,R369=2,R372=2),2,IF(AND(OR(R360=22,R360=299),R363=11,R369=1,R372=1),2,IF(AND(OR(R360=22,R360=299),R363=11,R369=1,R372=2),2,IF(AND(OR(R360=22,R360=299),R363=11,R369=2,R372=1),2,IF(AND(OR(R360=22,R360=299),R363=11,R369=2,R372=2),2,IF(AND(R360=991,R363=11,R369=1,R372=1),3,IF(AND(R360=991,R363=11,R369=1,R372=2),2,IF(AND(R360=991,R363=11,R369=2,R372=1),2,IF(AND(R360=991,R363=11,R369=2,R372=2),2,IF(AND(R360=992,R363=11,R369=1,R372=1),2,IF(AND(R360=992,R363=11,R369=1,R372=2),2,IF(AND(R360=992,R363=11,R369=2,R372=1),2,IF(AND(R360=992,R363=11,R369=2,R372=2),2,IF(AND(OR(R360=11,R360=12,R360=199),R363=0,R369=1,R372=1),2,IF(AND(OR(R360=11,R360=12,R360=199),R363=0,R369=1,R372=2),2,IF(AND(OR(R360=11,R360=12,R360=199),R363=0,R369=2,R372=1),2,IF(AND(OR(R360=11,R360=12,R360=199),R363=0,R369=2,R372=2),2,IF(AND(R360=21,R363=0,R369=1,R372=1),2,IF(AND(R360=21,R363=0,R369=1,R372=2),2,IF(AND(R360=21,R363=0,R369=2,R372=1),2,IF(AND(R360=21,R363=0,R369=2,R372=2),2,IF(AND(OR(R360=22,R360=299),R363=0,R369=1,R372=1),2,IF(AND(OR(R360=22,R360=299),R363=0,R369=1,R372=2),2,IF(AND(OR(R360=22,R360=299),R363=0,R369=2,R372=1),2,IF(AND(OR(R360=22,R360=299),R363=0,R369=2,R372=2),2,IF(AND(OR(R360=991,R360=992),R363=0,R369=1,R372=1),1,IF(AND(OR(R360=991,R360=992),R363=0,R369=1,R372=2),1,IF(AND(OR(R360=991,R360=992),R363=0,R369=2,R372=1),1,IF(AND(OR(R360=991,R360=992),R363=0,R369=2,R372=2),1,1)))))))))))))))))))))))))))))))))))))))</f>
        <v>3</v>
      </c>
      <c r="R376" s="660"/>
      <c r="S376" s="857"/>
      <c r="T376" s="202"/>
      <c r="U376" s="202"/>
      <c r="V376" s="202"/>
      <c r="W376" s="202"/>
      <c r="X376" s="202"/>
      <c r="Y376" s="202"/>
      <c r="Z376" s="202"/>
      <c r="AA376" s="289"/>
      <c r="AB376" s="790"/>
      <c r="AC376" s="790"/>
      <c r="AD376" s="790"/>
      <c r="AE376" s="790"/>
      <c r="AF376" s="790"/>
      <c r="AG376" s="243"/>
      <c r="AH376" s="544">
        <f>IF(AA350="☑",Q376,IF(AA351="☑",1,IF(AND(OR(AI360=11,AI360=12,AI360=199,AI360=21,AI360=22,AI360=299,AI360=991,AI360=992),OR(AI369=99,AI372=99)),"error",IF(AI360=0,1,IF(AND(OR(AI360=11,AI360=12,AI360=199),AI363=11,AI369=1,AI372=1),3,IF(AND(OR(AI360=11,AI360=12,AI360=199),AI363=11,AI369=1,AI372=2),2,IF(AND(OR(AI360=11,AI360=12,AI360=199),AI363=11,AI369=2,AI372=1),2,IF(AND(OR(AI360=11,AI360=12,AI360=199),AI363=11,AI369=2,AI372=2),2,IF(AND(AI360=21,AI363=11,AI369=1,AI372=1),3,IF(AND(AI360=21,AI363=11,AI369=1,AI372=2),2,IF(AND(AI360=21,AI363=11,AI369=2,AI372=1),2,IF(AND(AI360=21,AI363=11,AI369=2,AI372=2),2,IF(AND(OR(AI360=22,AI360=299),AI363=11,AI369=1,AI372=1),2,IF(AND(OR(AI360=22,AI360=299),AI363=11,AI369=1,AI372=2),2,IF(AND(OR(AI360=22,AI360=299),AI363=11,AI369=2,AI372=1),2,IF(AND(OR(AI360=22,AI360=299),AI363=11,AI369=2,AI372=2),2,IF(AND(AI360=991,AI363=11,AI369=1,AI372=1),3,IF(AND(AI360=991,AI363=11,AI369=1,AI372=2),2,IF(AND(AI360=991,AI363=11,AI369=2,AI372=1),2,IF(AND(AI360=991,AI363=11,AI369=2,AI372=2),2,IF(AND(AI360=992,AI363=11,AI369=1,AI372=1),2,IF(AND(AI360=992,AI363=11,AI369=1,AI372=2),2,IF(AND(AI360=992,AI363=11,AI369=2,AI372=1),2,IF(AND(AI360=992,AI363=11,AI369=2,AI372=2),2,IF(AND(OR(AI360=11,AI360=12,AI360=199),AI363=0,AI369=1,AI372=1),2,IF(AND(OR(AI360=11,AI360=12,AI360=199),AI363=0,AI369=1,AI372=2),2,IF(AND(OR(AI360=11,AI360=12,AI360=199),AI363=0,AI369=2,AI372=1),2,IF(AND(OR(AI360=11,AI360=12,AI360=199),AI363=0,AI369=2,AI372=2),2,IF(AND(AI360=21,AI363=0,AI369=1,AI372=1),2,IF(AND(AI360=21,AI363=0,AI369=1,AI372=2),2,IF(AND(AI360=21,AI363=0,AI369=2,AI372=1),2,IF(AND(AI360=21,AI363=0,AI369=2,AI372=2),2,IF(AND(OR(AI360=22,AI360=299),AI363=0,AI369=1,AI372=1),2,IF(AND(OR(AI360=22,AI360=299),AI363=0,AI369=1,AI372=2),2,IF(AND(OR(AI360=22,AI360=299),AI363=0,AI369=2,AI372=1),2,IF(AND(OR(AI360=22,AI360=299),AI363=0,AI369=2,AI372=2),2,IF(AND(OR(AI360=991,AI360=992),AI363=0,AI369=1,AI372=1),1,IF(AND(OR(AI360=991,AI360=992),AI363=0,AI369=1,AI372=2),1,IF(AND(OR(AI360=991,AI360=992),AI363=0,AI369=2,AI372=1),1,IF(AND(OR(AI360=991,AI360=992),AI363=0,AI369=2,AI372=2),1,1))))))))))))))))))))))))))))))))))))))))</f>
        <v>3</v>
      </c>
      <c r="AI376" s="661"/>
      <c r="AJ376" s="893"/>
      <c r="AK376" s="294"/>
      <c r="AL376" s="790"/>
      <c r="AM376" s="790"/>
      <c r="AN376" s="790"/>
      <c r="AO376" s="790"/>
      <c r="AP376" s="790"/>
      <c r="AQ376" s="243"/>
      <c r="AR376" s="247">
        <f>IF(AK350="☑",Q376,IF(AN350="☑",AH376,IF(AK351="☑",1,IF(AND(OR(AS360=11,AS360=12,AS360=199,AS360=21,AS360=22,AS360=299,AS360=991,AS360=992),OR(AS369=99,AS372=99)),"error",IF(AS360=0,1,IF(AND(OR(AS360=11,AS360=12,AS360=199),AS363=11,AS369=1,AS372=1),3,IF(AND(OR(AS360=11,AS360=12,AS360=199),AS363=11,AS369=1,AS372=2),2,IF(AND(OR(AS360=11,AS360=12,AS360=199),AS363=11,AS369=2,AS372=1),2,IF(AND(OR(AS360=11,AS360=12,AS360=199),AS363=11,AS369=2,AS372=2),2,IF(AND(AS360=21,AS363=11,AS369=1,AS372=1),3,IF(AND(AS360=21,AS363=11,AS369=1,AS372=2),2,IF(AND(AS360=21,AS363=11,AS369=2,AS372=1),2,IF(AND(AS360=21,AS363=11,AS369=2,AS372=2),2,IF(AND(OR(AS360=22,AS360=299),AS363=11,AS369=1,AS372=1),2,IF(AND(OR(AS360=22,AS360=299),AS363=11,AS369=1,AS372=2),2,IF(AND(OR(AS360=22,AS360=299),AS363=11,AS369=2,AS372=1),2,IF(AND(OR(AS360=22,AS360=299),AS363=11,AS369=2,AS372=2),2,IF(AND(AS360=991,AS363=11,AS369=1,AS372=1),3,IF(AND(AS360=991,AS363=11,AS369=1,AS372=2),2,IF(AND(AS360=991,AS363=11,AS369=2,AS372=1),2,IF(AND(AS360=991,AS363=11,AS369=2,AS372=2),2,IF(AND(AS360=992,AS363=11,AS369=1,AS372=1),2,IF(AND(AS360=992,AS363=11,AS369=1,AS372=2),2,IF(AND(AS360=992,AS363=11,AS369=2,AS372=1),2,IF(AND(AS360=992,AS363=11,AS369=2,AS372=2),2,IF(AND(OR(AS360=11,AS360=12,AS360=199),AS363=0,AS369=1,AS372=1),2,IF(AND(OR(AS360=11,AS360=12,AS360=199),AS363=0,AS369=1,AS372=2),2,IF(AND(OR(AS360=11,AS360=12,AS360=199),AS363=0,AS369=2,AS372=1),2,IF(AND(OR(AS360=11,AS360=12,AS360=199),AS363=0,AS369=2,AS372=2),2,IF(AND(AS360=21,AS363=0,AS369=1,AS372=1),2,IF(AND(AS360=21,AS363=0,AS369=1,AS372=2),2,IF(AND(AS360=21,AS363=0,AS369=2,AS372=1),2,IF(AND(AS360=21,AS363=0,AS369=2,AS372=2),2,IF(AND(OR(AS360=22,AS360=299),AS363=0,AS369=1,AS372=1),2,IF(AND(OR(AS360=22,AS360=299),AS363=0,AS369=1,AS372=2),2,IF(AND(OR(AS360=22,AS360=299),AS363=0,AS369=2,AS372=1),2,IF(AND(OR(AS360=22,AS360=299),AS363=0,AS369=2,AS372=2),2,IF(AND(OR(AS360=991,AS360=992),AS363=0,AS369=1,AS372=1),1,IF(AND(OR(AS360=991,AS360=992),AS363=0,AS369=1,AS372=2),1,IF(AND(OR(AS360=991,AS360=992),AS363=0,AS369=2,AS372=1),1,IF(AND(OR(AS360=991,AS360=992),AS363=0,AS369=2,AS372=2),1,1)))))))))))))))))))))))))))))))))))))))))</f>
        <v>3</v>
      </c>
      <c r="AS376" s="661"/>
      <c r="AT376" s="1075"/>
      <c r="AU376" s="1075"/>
      <c r="AV376" s="1075"/>
      <c r="AW376" s="223"/>
      <c r="AX376" s="224"/>
    </row>
    <row r="377" spans="1:63" ht="19.5" customHeight="1" thickBot="1" x14ac:dyDescent="0.2">
      <c r="A377" s="1064"/>
      <c r="B377" s="937"/>
      <c r="C377" s="197"/>
      <c r="D377" s="197"/>
      <c r="E377" s="197"/>
      <c r="F377" s="197"/>
      <c r="G377" s="197"/>
      <c r="H377" s="197"/>
      <c r="I377" s="197"/>
      <c r="J377" s="289"/>
      <c r="K377" s="294"/>
      <c r="L377" s="295"/>
      <c r="M377" s="295"/>
      <c r="N377" s="295"/>
      <c r="O377" s="295"/>
      <c r="P377" s="295"/>
      <c r="Q377" s="586" t="s">
        <v>112</v>
      </c>
      <c r="R377" s="204"/>
      <c r="S377" s="857"/>
      <c r="T377" s="202"/>
      <c r="U377" s="202"/>
      <c r="V377" s="202"/>
      <c r="W377" s="202"/>
      <c r="X377" s="202"/>
      <c r="Y377" s="202"/>
      <c r="Z377" s="202"/>
      <c r="AA377" s="289"/>
      <c r="AB377" s="294"/>
      <c r="AC377" s="295"/>
      <c r="AD377" s="295"/>
      <c r="AE377" s="295"/>
      <c r="AF377" s="295"/>
      <c r="AG377" s="295"/>
      <c r="AH377" s="585" t="s">
        <v>112</v>
      </c>
      <c r="AI377" s="293"/>
      <c r="AJ377" s="894"/>
      <c r="AK377" s="294"/>
      <c r="AL377" s="294"/>
      <c r="AM377" s="295"/>
      <c r="AN377" s="295"/>
      <c r="AO377" s="295"/>
      <c r="AP377" s="295"/>
      <c r="AQ377" s="295"/>
      <c r="AR377" s="586" t="s">
        <v>112</v>
      </c>
      <c r="AS377" s="293"/>
      <c r="AT377" s="1075"/>
      <c r="AU377" s="1075"/>
      <c r="AV377" s="1075"/>
      <c r="AW377" s="540"/>
      <c r="AX377" s="541"/>
    </row>
    <row r="378" spans="1:63" ht="46.5" customHeight="1" x14ac:dyDescent="0.25">
      <c r="A378" s="662"/>
      <c r="B378" s="663"/>
      <c r="C378" s="664"/>
      <c r="D378" s="664"/>
      <c r="E378" s="664"/>
      <c r="F378" s="664"/>
      <c r="G378" s="664"/>
      <c r="H378" s="664"/>
      <c r="I378" s="664"/>
      <c r="J378" s="664"/>
      <c r="K378" s="664"/>
      <c r="L378" s="664"/>
      <c r="M378" s="664"/>
      <c r="N378" s="664"/>
      <c r="O378" s="664"/>
      <c r="P378" s="665" t="str">
        <f>IF(ISNUMBER(Q378),"","必要項目が正しく選択されていない質問があります")</f>
        <v/>
      </c>
      <c r="Q378" s="666">
        <f>Q36+Q50+Q71+Q96+Q110+Q128+Q144+Q160+Q185+Q204+Q224+Q244+Q267+Q287+Q306+Q326+Q348+Q376</f>
        <v>100</v>
      </c>
      <c r="R378" s="667"/>
      <c r="S378" s="667"/>
      <c r="T378" s="668"/>
      <c r="U378" s="669"/>
      <c r="V378" s="670"/>
      <c r="W378" s="670"/>
      <c r="X378" s="670"/>
      <c r="Y378" s="670"/>
      <c r="Z378" s="670"/>
      <c r="AA378" s="670"/>
      <c r="AB378" s="670"/>
      <c r="AC378" s="670"/>
      <c r="AD378" s="670"/>
      <c r="AE378" s="670"/>
      <c r="AF378" s="670"/>
      <c r="AG378" s="665" t="str">
        <f>IF(ISNUMBER(AH378),"","必要項目が正しく選択されていない質問があります")</f>
        <v/>
      </c>
      <c r="AH378" s="666">
        <f>AH36+AH50+AH71+AH96+AH110+AH128+AH144+AH160+AH185+AH204+AH224+AH244+AH267+AH287+AH306+AH326+AH348+AH376</f>
        <v>100</v>
      </c>
      <c r="AI378" s="670"/>
      <c r="AJ378" s="670"/>
      <c r="AK378" s="670"/>
      <c r="AL378" s="670"/>
      <c r="AM378" s="671"/>
      <c r="AN378" s="671"/>
      <c r="AO378" s="671"/>
      <c r="AP378" s="671"/>
      <c r="AQ378" s="665" t="str">
        <f>IF(ISNUMBER(AR378),"","必要項目が正しく選択されていない質問があります")</f>
        <v/>
      </c>
      <c r="AR378" s="666">
        <f>AR36+AR50+AR71+AR96+AR110+AR128+AR144+AR160+AR185+AR204+AR224+AR244+AR267+AR287+AR306+AR326+AR348+AR376</f>
        <v>100</v>
      </c>
      <c r="AS378" s="672"/>
      <c r="AT378" s="673">
        <f t="shared" ref="AT378:AV378" si="0">SUM(AT22:AT377)</f>
        <v>100</v>
      </c>
      <c r="AU378" s="673">
        <f t="shared" si="0"/>
        <v>100</v>
      </c>
      <c r="AV378" s="673">
        <f t="shared" si="0"/>
        <v>100</v>
      </c>
      <c r="AW378" s="674">
        <f>SUM(AW22:AW377)</f>
        <v>0</v>
      </c>
      <c r="AX378" s="675"/>
      <c r="AY378" s="676"/>
      <c r="AZ378" s="676"/>
      <c r="BA378" s="676"/>
    </row>
    <row r="379" spans="1:63" ht="15.75" customHeight="1" thickBot="1" x14ac:dyDescent="0.2">
      <c r="A379" s="677"/>
      <c r="B379" s="678"/>
      <c r="C379" s="679"/>
      <c r="D379" s="679"/>
      <c r="E379" s="679"/>
      <c r="F379" s="679"/>
      <c r="G379" s="679"/>
      <c r="H379" s="679"/>
      <c r="I379" s="679"/>
      <c r="J379" s="679"/>
      <c r="K379" s="679"/>
      <c r="L379" s="679"/>
      <c r="M379" s="679"/>
      <c r="N379" s="679"/>
      <c r="O379" s="679"/>
      <c r="P379" s="679"/>
      <c r="Q379" s="680" t="s">
        <v>112</v>
      </c>
      <c r="R379" s="681"/>
      <c r="S379" s="681"/>
      <c r="T379" s="682"/>
      <c r="U379" s="683"/>
      <c r="V379" s="684"/>
      <c r="W379" s="684"/>
      <c r="X379" s="684"/>
      <c r="Y379" s="684"/>
      <c r="Z379" s="684"/>
      <c r="AA379" s="684"/>
      <c r="AB379" s="684"/>
      <c r="AC379" s="684"/>
      <c r="AD379" s="684"/>
      <c r="AE379" s="684"/>
      <c r="AF379" s="684"/>
      <c r="AG379" s="684"/>
      <c r="AH379" s="680" t="s">
        <v>112</v>
      </c>
      <c r="AI379" s="684"/>
      <c r="AJ379" s="684"/>
      <c r="AK379" s="684"/>
      <c r="AL379" s="684"/>
      <c r="AM379" s="685"/>
      <c r="AN379" s="685"/>
      <c r="AO379" s="685"/>
      <c r="AP379" s="685"/>
      <c r="AQ379" s="685"/>
      <c r="AR379" s="680" t="s">
        <v>112</v>
      </c>
      <c r="AS379" s="685"/>
      <c r="AT379" s="686" t="s">
        <v>112</v>
      </c>
      <c r="AU379" s="686" t="s">
        <v>112</v>
      </c>
      <c r="AV379" s="686" t="s">
        <v>112</v>
      </c>
      <c r="AW379" s="687"/>
      <c r="AX379" s="688"/>
      <c r="AY379" s="689"/>
      <c r="AZ379" s="689"/>
      <c r="BA379" s="689"/>
      <c r="BB379" s="689"/>
      <c r="BC379" s="689"/>
      <c r="BE379" s="690"/>
      <c r="BG379" s="676"/>
      <c r="BH379" s="676"/>
      <c r="BI379" s="676"/>
      <c r="BJ379" s="676"/>
      <c r="BK379" s="676"/>
    </row>
    <row r="381" spans="1:63" ht="25.5" customHeight="1" x14ac:dyDescent="0.4">
      <c r="B381" s="760"/>
      <c r="D381" s="760" t="s">
        <v>805</v>
      </c>
      <c r="U381" s="761" t="s">
        <v>805</v>
      </c>
    </row>
    <row r="382" spans="1:63" ht="133.5" customHeight="1" x14ac:dyDescent="0.4">
      <c r="B382" s="762"/>
      <c r="C382" s="763"/>
      <c r="D382" s="768"/>
      <c r="E382" s="769"/>
      <c r="F382" s="769"/>
      <c r="G382" s="769"/>
      <c r="H382" s="769"/>
      <c r="I382" s="769"/>
      <c r="J382" s="769"/>
      <c r="K382" s="769"/>
      <c r="L382" s="769"/>
      <c r="M382" s="769"/>
      <c r="N382" s="769"/>
      <c r="O382" s="769"/>
      <c r="P382" s="769"/>
      <c r="Q382" s="770"/>
      <c r="U382" s="765"/>
      <c r="V382" s="766"/>
      <c r="W382" s="766"/>
      <c r="X382" s="766"/>
      <c r="Y382" s="766"/>
      <c r="Z382" s="766"/>
      <c r="AA382" s="766"/>
      <c r="AB382" s="766"/>
      <c r="AC382" s="766"/>
      <c r="AD382" s="766"/>
      <c r="AE382" s="766"/>
      <c r="AF382" s="766"/>
      <c r="AG382" s="766"/>
      <c r="AH382" s="767"/>
      <c r="AK382" s="765"/>
      <c r="AL382" s="766"/>
      <c r="AM382" s="766"/>
      <c r="AN382" s="766"/>
      <c r="AO382" s="766"/>
      <c r="AP382" s="766"/>
      <c r="AQ382" s="766"/>
      <c r="AR382" s="766"/>
      <c r="AS382" s="766"/>
      <c r="AT382" s="766"/>
      <c r="AU382" s="766"/>
      <c r="AV382" s="766"/>
      <c r="AW382" s="766"/>
      <c r="AX382" s="767"/>
    </row>
  </sheetData>
  <sheetProtection sheet="1" objects="1" scenarios="1"/>
  <mergeCells count="599">
    <mergeCell ref="K36:N36"/>
    <mergeCell ref="AL110:AP110"/>
    <mergeCell ref="A22:A72"/>
    <mergeCell ref="T52:Z57"/>
    <mergeCell ref="B19:Q19"/>
    <mergeCell ref="T19:AH19"/>
    <mergeCell ref="AK19:AX19"/>
    <mergeCell ref="AA100:AC100"/>
    <mergeCell ref="AD103:AE103"/>
    <mergeCell ref="AD105:AE105"/>
    <mergeCell ref="AB107:AC107"/>
    <mergeCell ref="AD107:AE107"/>
    <mergeCell ref="AK100:AM100"/>
    <mergeCell ref="AN103:AO103"/>
    <mergeCell ref="AN105:AO105"/>
    <mergeCell ref="AL107:AM107"/>
    <mergeCell ref="C52:I57"/>
    <mergeCell ref="S52:S72"/>
    <mergeCell ref="C71:I71"/>
    <mergeCell ref="C72:I72"/>
    <mergeCell ref="A73:A111"/>
    <mergeCell ref="AV23:AV37"/>
    <mergeCell ref="AT23:AT37"/>
    <mergeCell ref="AU39:AU51"/>
    <mergeCell ref="AV39:AV51"/>
    <mergeCell ref="AT99:AT111"/>
    <mergeCell ref="AC4:AE4"/>
    <mergeCell ref="AC5:AE5"/>
    <mergeCell ref="AC6:AE6"/>
    <mergeCell ref="AC7:AE7"/>
    <mergeCell ref="K9:O9"/>
    <mergeCell ref="D33:H34"/>
    <mergeCell ref="C38:I43"/>
    <mergeCell ref="D44:H45"/>
    <mergeCell ref="J24:L24"/>
    <mergeCell ref="K5:O5"/>
    <mergeCell ref="K6:O6"/>
    <mergeCell ref="K7:O7"/>
    <mergeCell ref="K8:O8"/>
    <mergeCell ref="S4:AB4"/>
    <mergeCell ref="S5:AB5"/>
    <mergeCell ref="A9:J9"/>
    <mergeCell ref="A16:J16"/>
    <mergeCell ref="A5:J5"/>
    <mergeCell ref="A6:J6"/>
    <mergeCell ref="S6:AB6"/>
    <mergeCell ref="S7:AB7"/>
    <mergeCell ref="A20:A21"/>
    <mergeCell ref="K10:O10"/>
    <mergeCell ref="A1:AE1"/>
    <mergeCell ref="S10:AB10"/>
    <mergeCell ref="K16:O16"/>
    <mergeCell ref="AC10:AE10"/>
    <mergeCell ref="AM4:AN4"/>
    <mergeCell ref="AM5:AN5"/>
    <mergeCell ref="AM6:AN6"/>
    <mergeCell ref="AM7:AN7"/>
    <mergeCell ref="AM8:AN8"/>
    <mergeCell ref="AM9:AN9"/>
    <mergeCell ref="AH5:AK5"/>
    <mergeCell ref="AH6:AK6"/>
    <mergeCell ref="AH7:AK7"/>
    <mergeCell ref="K13:O13"/>
    <mergeCell ref="A13:J13"/>
    <mergeCell ref="AH4:AK4"/>
    <mergeCell ref="A4:J4"/>
    <mergeCell ref="A7:J7"/>
    <mergeCell ref="A10:J10"/>
    <mergeCell ref="A14:J14"/>
    <mergeCell ref="A15:J15"/>
    <mergeCell ref="K14:O14"/>
    <mergeCell ref="A8:J8"/>
    <mergeCell ref="K4:O4"/>
    <mergeCell ref="AO4:AQ4"/>
    <mergeCell ref="AO5:AQ5"/>
    <mergeCell ref="AO6:AQ6"/>
    <mergeCell ref="AO7:AQ7"/>
    <mergeCell ref="AO8:AQ8"/>
    <mergeCell ref="AO9:AQ9"/>
    <mergeCell ref="AW195:AX204"/>
    <mergeCell ref="AW170:AX185"/>
    <mergeCell ref="AW153:AX160"/>
    <mergeCell ref="AW137:AX144"/>
    <mergeCell ref="AW75:AX79"/>
    <mergeCell ref="AW114:AX118"/>
    <mergeCell ref="AW132:AX136"/>
    <mergeCell ref="AT4:AW4"/>
    <mergeCell ref="AT6:AW6"/>
    <mergeCell ref="AN134:AO134"/>
    <mergeCell ref="AN135:AO135"/>
    <mergeCell ref="AT7:AW7"/>
    <mergeCell ref="AT5:AW5"/>
    <mergeCell ref="AN107:AO107"/>
    <mergeCell ref="AU53:AU72"/>
    <mergeCell ref="AW21:AX21"/>
    <mergeCell ref="AV53:AV72"/>
    <mergeCell ref="AT17:AW17"/>
    <mergeCell ref="AU23:AU37"/>
    <mergeCell ref="AT13:AW13"/>
    <mergeCell ref="AT14:AW14"/>
    <mergeCell ref="AT15:AW15"/>
    <mergeCell ref="AU188:AU205"/>
    <mergeCell ref="AU207:AU225"/>
    <mergeCell ref="AT147:AT161"/>
    <mergeCell ref="AT163:AT186"/>
    <mergeCell ref="AT188:AT205"/>
    <mergeCell ref="AW214:AX224"/>
    <mergeCell ref="AW113:AX113"/>
    <mergeCell ref="AW131:AX131"/>
    <mergeCell ref="AT39:AT51"/>
    <mergeCell ref="AW39:AX39"/>
    <mergeCell ref="AW23:AX23"/>
    <mergeCell ref="AW99:AX99"/>
    <mergeCell ref="AU99:AU111"/>
    <mergeCell ref="AV99:AV111"/>
    <mergeCell ref="AV113:AV129"/>
    <mergeCell ref="AU113:AU129"/>
    <mergeCell ref="AV131:AV145"/>
    <mergeCell ref="AU131:AU145"/>
    <mergeCell ref="AW28:AX36"/>
    <mergeCell ref="AL376:AP376"/>
    <mergeCell ref="AW208:AX212"/>
    <mergeCell ref="AW227:AX227"/>
    <mergeCell ref="AW228:AX232"/>
    <mergeCell ref="AW247:AX247"/>
    <mergeCell ref="AT247:AT268"/>
    <mergeCell ref="AU309:AU327"/>
    <mergeCell ref="AW330:AX334"/>
    <mergeCell ref="AK271:AM271"/>
    <mergeCell ref="AW351:AX351"/>
    <mergeCell ref="AW352:AX356"/>
    <mergeCell ref="AW316:AX326"/>
    <mergeCell ref="AW248:AX252"/>
    <mergeCell ref="AW270:AX270"/>
    <mergeCell ref="AW271:AX275"/>
    <mergeCell ref="AW290:AX290"/>
    <mergeCell ref="AT309:AT327"/>
    <mergeCell ref="AW309:AX309"/>
    <mergeCell ref="AW310:AX314"/>
    <mergeCell ref="AW329:AX329"/>
    <mergeCell ref="AV351:AV377"/>
    <mergeCell ref="AT270:AT288"/>
    <mergeCell ref="AL287:AP287"/>
    <mergeCell ref="AL267:AP267"/>
    <mergeCell ref="AV309:AV327"/>
    <mergeCell ref="AU329:AU349"/>
    <mergeCell ref="AV329:AV349"/>
    <mergeCell ref="AU290:AU307"/>
    <mergeCell ref="AT351:AT377"/>
    <mergeCell ref="AU351:AU377"/>
    <mergeCell ref="AV147:AV161"/>
    <mergeCell ref="AT329:AT349"/>
    <mergeCell ref="AT207:AT225"/>
    <mergeCell ref="AV188:AV205"/>
    <mergeCell ref="AT290:AT307"/>
    <mergeCell ref="AV163:AV186"/>
    <mergeCell ref="AV290:AV307"/>
    <mergeCell ref="AV227:AV245"/>
    <mergeCell ref="AU227:AU245"/>
    <mergeCell ref="AU270:AU288"/>
    <mergeCell ref="AV270:AV288"/>
    <mergeCell ref="AU247:AU268"/>
    <mergeCell ref="AV247:AV268"/>
    <mergeCell ref="AV207:AV225"/>
    <mergeCell ref="B289:B307"/>
    <mergeCell ref="A290:A327"/>
    <mergeCell ref="K326:O326"/>
    <mergeCell ref="N297:O297"/>
    <mergeCell ref="J310:L310"/>
    <mergeCell ref="J291:L291"/>
    <mergeCell ref="AK310:AM310"/>
    <mergeCell ref="AO367:AP367"/>
    <mergeCell ref="AK114:AM114"/>
    <mergeCell ref="AO119:AP119"/>
    <mergeCell ref="AL128:AP128"/>
    <mergeCell ref="AK132:AM132"/>
    <mergeCell ref="AL144:AP144"/>
    <mergeCell ref="A112:A205"/>
    <mergeCell ref="A207:A245"/>
    <mergeCell ref="A247:A288"/>
    <mergeCell ref="K287:O287"/>
    <mergeCell ref="J248:L248"/>
    <mergeCell ref="J271:L271"/>
    <mergeCell ref="K244:O244"/>
    <mergeCell ref="K267:O267"/>
    <mergeCell ref="N278:O278"/>
    <mergeCell ref="N258:O258"/>
    <mergeCell ref="J208:L208"/>
    <mergeCell ref="J352:L352"/>
    <mergeCell ref="C289:I294"/>
    <mergeCell ref="C206:I211"/>
    <mergeCell ref="D213:H214"/>
    <mergeCell ref="D215:H216"/>
    <mergeCell ref="D217:H218"/>
    <mergeCell ref="B206:B225"/>
    <mergeCell ref="N253:O253"/>
    <mergeCell ref="A329:A377"/>
    <mergeCell ref="K376:O376"/>
    <mergeCell ref="N367:O367"/>
    <mergeCell ref="K306:O306"/>
    <mergeCell ref="B308:B327"/>
    <mergeCell ref="C328:I333"/>
    <mergeCell ref="B328:B349"/>
    <mergeCell ref="D335:H336"/>
    <mergeCell ref="D337:H338"/>
    <mergeCell ref="D339:H340"/>
    <mergeCell ref="C350:I355"/>
    <mergeCell ref="B350:B377"/>
    <mergeCell ref="D357:H358"/>
    <mergeCell ref="D359:H360"/>
    <mergeCell ref="D361:H362"/>
    <mergeCell ref="K348:O348"/>
    <mergeCell ref="B226:B245"/>
    <mergeCell ref="D233:H234"/>
    <mergeCell ref="N235:O235"/>
    <mergeCell ref="K224:O224"/>
    <mergeCell ref="J114:L114"/>
    <mergeCell ref="M134:N134"/>
    <mergeCell ref="N176:O176"/>
    <mergeCell ref="D156:H157"/>
    <mergeCell ref="J228:L228"/>
    <mergeCell ref="K204:O204"/>
    <mergeCell ref="J189:L189"/>
    <mergeCell ref="J148:L148"/>
    <mergeCell ref="J164:L164"/>
    <mergeCell ref="K185:O185"/>
    <mergeCell ref="D237:H238"/>
    <mergeCell ref="D235:H236"/>
    <mergeCell ref="C226:I231"/>
    <mergeCell ref="N195:O195"/>
    <mergeCell ref="N171:O171"/>
    <mergeCell ref="K160:O160"/>
    <mergeCell ref="N215:O215"/>
    <mergeCell ref="B146:B161"/>
    <mergeCell ref="C162:I167"/>
    <mergeCell ref="D169:H170"/>
    <mergeCell ref="D171:H172"/>
    <mergeCell ref="D173:H174"/>
    <mergeCell ref="B162:B186"/>
    <mergeCell ref="D119:H120"/>
    <mergeCell ref="B187:B205"/>
    <mergeCell ref="C187:I192"/>
    <mergeCell ref="C130:I135"/>
    <mergeCell ref="B130:B145"/>
    <mergeCell ref="D137:H138"/>
    <mergeCell ref="D139:H140"/>
    <mergeCell ref="D141:H142"/>
    <mergeCell ref="C146:I151"/>
    <mergeCell ref="D152:H153"/>
    <mergeCell ref="D154:H155"/>
    <mergeCell ref="D194:H195"/>
    <mergeCell ref="D196:H197"/>
    <mergeCell ref="D198:H199"/>
    <mergeCell ref="D48:H49"/>
    <mergeCell ref="C21:P21"/>
    <mergeCell ref="K71:O71"/>
    <mergeCell ref="M45:N45"/>
    <mergeCell ref="K47:L47"/>
    <mergeCell ref="M47:N47"/>
    <mergeCell ref="N62:O62"/>
    <mergeCell ref="D276:H277"/>
    <mergeCell ref="D319:H320"/>
    <mergeCell ref="C269:I274"/>
    <mergeCell ref="K96:O96"/>
    <mergeCell ref="M103:N103"/>
    <mergeCell ref="M105:N105"/>
    <mergeCell ref="K107:L107"/>
    <mergeCell ref="M107:N107"/>
    <mergeCell ref="J100:L100"/>
    <mergeCell ref="D296:H297"/>
    <mergeCell ref="D298:H299"/>
    <mergeCell ref="D300:H301"/>
    <mergeCell ref="C308:I313"/>
    <mergeCell ref="D315:H316"/>
    <mergeCell ref="D317:H318"/>
    <mergeCell ref="D59:H60"/>
    <mergeCell ref="M135:N135"/>
    <mergeCell ref="S8:AB9"/>
    <mergeCell ref="AD8:AE8"/>
    <mergeCell ref="AD9:AE9"/>
    <mergeCell ref="S73:S97"/>
    <mergeCell ref="AJ22:AJ37"/>
    <mergeCell ref="AL36:AP36"/>
    <mergeCell ref="S22:S37"/>
    <mergeCell ref="AT53:AT72"/>
    <mergeCell ref="B52:B72"/>
    <mergeCell ref="D67:H68"/>
    <mergeCell ref="K15:O15"/>
    <mergeCell ref="B22:B37"/>
    <mergeCell ref="B38:B51"/>
    <mergeCell ref="D46:H47"/>
    <mergeCell ref="M27:N27"/>
    <mergeCell ref="K31:L31"/>
    <mergeCell ref="M29:N29"/>
    <mergeCell ref="M31:N31"/>
    <mergeCell ref="K33:L33"/>
    <mergeCell ref="M33:N33"/>
    <mergeCell ref="C22:I27"/>
    <mergeCell ref="D29:H30"/>
    <mergeCell ref="D31:H32"/>
    <mergeCell ref="B20:B21"/>
    <mergeCell ref="BA9:BB9"/>
    <mergeCell ref="AM12:AQ12"/>
    <mergeCell ref="AI12:AL12"/>
    <mergeCell ref="AO80:AP80"/>
    <mergeCell ref="AO87:AP87"/>
    <mergeCell ref="AT74:AT97"/>
    <mergeCell ref="AU74:AU97"/>
    <mergeCell ref="AV74:AV97"/>
    <mergeCell ref="AK54:AM54"/>
    <mergeCell ref="AW22:AX22"/>
    <mergeCell ref="AM10:AN10"/>
    <mergeCell ref="AO10:AQ10"/>
    <mergeCell ref="AT10:AW10"/>
    <mergeCell ref="AO62:AP62"/>
    <mergeCell ref="AT16:AW16"/>
    <mergeCell ref="AT8:AW9"/>
    <mergeCell ref="AW74:AX74"/>
    <mergeCell ref="AJ73:AJ97"/>
    <mergeCell ref="AM71:AP71"/>
    <mergeCell ref="AK40:AM40"/>
    <mergeCell ref="AN43:AO43"/>
    <mergeCell ref="AN45:AO45"/>
    <mergeCell ref="AL47:AM47"/>
    <mergeCell ref="AW24:AX26"/>
    <mergeCell ref="S162:S186"/>
    <mergeCell ref="T162:Z167"/>
    <mergeCell ref="U169:Y170"/>
    <mergeCell ref="U171:Y172"/>
    <mergeCell ref="U173:Y174"/>
    <mergeCell ref="S146:S161"/>
    <mergeCell ref="U152:Y153"/>
    <mergeCell ref="U154:Y155"/>
    <mergeCell ref="U156:Y157"/>
    <mergeCell ref="S206:S225"/>
    <mergeCell ref="AA208:AC208"/>
    <mergeCell ref="AE215:AF215"/>
    <mergeCell ref="AB224:AF224"/>
    <mergeCell ref="AA228:AC228"/>
    <mergeCell ref="T206:Z211"/>
    <mergeCell ref="S226:S245"/>
    <mergeCell ref="T226:Z231"/>
    <mergeCell ref="U233:Y234"/>
    <mergeCell ref="U235:Y236"/>
    <mergeCell ref="U237:Y238"/>
    <mergeCell ref="AE235:AF235"/>
    <mergeCell ref="U215:Y216"/>
    <mergeCell ref="U217:Y218"/>
    <mergeCell ref="AA330:AC330"/>
    <mergeCell ref="AE253:AF253"/>
    <mergeCell ref="AE297:AF297"/>
    <mergeCell ref="AB306:AF306"/>
    <mergeCell ref="AA291:AC291"/>
    <mergeCell ref="AE258:AF258"/>
    <mergeCell ref="AB267:AF267"/>
    <mergeCell ref="AA271:AC271"/>
    <mergeCell ref="AE278:AF278"/>
    <mergeCell ref="AB326:AF326"/>
    <mergeCell ref="AE338:AF338"/>
    <mergeCell ref="AK291:AM291"/>
    <mergeCell ref="AO297:AP297"/>
    <mergeCell ref="AL306:AP306"/>
    <mergeCell ref="AE367:AF367"/>
    <mergeCell ref="AK352:AM352"/>
    <mergeCell ref="AO235:AP235"/>
    <mergeCell ref="AL244:AP244"/>
    <mergeCell ref="AK248:AM248"/>
    <mergeCell ref="AB287:AF287"/>
    <mergeCell ref="AO253:AP253"/>
    <mergeCell ref="AO258:AP258"/>
    <mergeCell ref="AJ269:AJ288"/>
    <mergeCell ref="AL326:AP326"/>
    <mergeCell ref="AK330:AM330"/>
    <mergeCell ref="AO338:AP338"/>
    <mergeCell ref="AL348:AP348"/>
    <mergeCell ref="AO278:AP278"/>
    <mergeCell ref="AJ289:AJ307"/>
    <mergeCell ref="AJ350:AJ377"/>
    <mergeCell ref="AJ328:AJ349"/>
    <mergeCell ref="AJ308:AJ327"/>
    <mergeCell ref="AB376:AF376"/>
    <mergeCell ref="AA310:AC310"/>
    <mergeCell ref="B73:B97"/>
    <mergeCell ref="C73:I78"/>
    <mergeCell ref="D81:H82"/>
    <mergeCell ref="D83:H84"/>
    <mergeCell ref="D85:H86"/>
    <mergeCell ref="D121:H122"/>
    <mergeCell ref="D123:H124"/>
    <mergeCell ref="C112:I117"/>
    <mergeCell ref="B112:B129"/>
    <mergeCell ref="C98:I103"/>
    <mergeCell ref="D104:H105"/>
    <mergeCell ref="D106:H107"/>
    <mergeCell ref="D108:H109"/>
    <mergeCell ref="B98:B111"/>
    <mergeCell ref="B269:B288"/>
    <mergeCell ref="D255:H256"/>
    <mergeCell ref="C246:I251"/>
    <mergeCell ref="B246:B268"/>
    <mergeCell ref="D253:H254"/>
    <mergeCell ref="D257:H258"/>
    <mergeCell ref="T269:Z274"/>
    <mergeCell ref="U276:Y277"/>
    <mergeCell ref="U278:Y279"/>
    <mergeCell ref="U280:Y281"/>
    <mergeCell ref="S246:S268"/>
    <mergeCell ref="T246:Z251"/>
    <mergeCell ref="U253:Y254"/>
    <mergeCell ref="U317:Y318"/>
    <mergeCell ref="U319:Y320"/>
    <mergeCell ref="S328:S349"/>
    <mergeCell ref="T328:Z333"/>
    <mergeCell ref="U335:Y336"/>
    <mergeCell ref="U337:Y338"/>
    <mergeCell ref="U339:Y340"/>
    <mergeCell ref="D278:H279"/>
    <mergeCell ref="D280:H281"/>
    <mergeCell ref="J330:L330"/>
    <mergeCell ref="N338:O338"/>
    <mergeCell ref="J132:L132"/>
    <mergeCell ref="K144:O144"/>
    <mergeCell ref="S98:S111"/>
    <mergeCell ref="U141:Y142"/>
    <mergeCell ref="U59:Y60"/>
    <mergeCell ref="U61:Y62"/>
    <mergeCell ref="U63:Y64"/>
    <mergeCell ref="U67:Y68"/>
    <mergeCell ref="T71:Z71"/>
    <mergeCell ref="T72:Z72"/>
    <mergeCell ref="T73:Z78"/>
    <mergeCell ref="U81:Y82"/>
    <mergeCell ref="T112:Z117"/>
    <mergeCell ref="U119:Y120"/>
    <mergeCell ref="U121:Y122"/>
    <mergeCell ref="U123:Y124"/>
    <mergeCell ref="N119:O119"/>
    <mergeCell ref="T130:Z135"/>
    <mergeCell ref="U137:Y138"/>
    <mergeCell ref="S130:S145"/>
    <mergeCell ref="U83:Y84"/>
    <mergeCell ref="U104:Y105"/>
    <mergeCell ref="U106:Y107"/>
    <mergeCell ref="U108:Y109"/>
    <mergeCell ref="S187:S205"/>
    <mergeCell ref="U213:Y214"/>
    <mergeCell ref="AB348:AF348"/>
    <mergeCell ref="AA352:AC352"/>
    <mergeCell ref="D61:H62"/>
    <mergeCell ref="D63:H64"/>
    <mergeCell ref="T146:Z151"/>
    <mergeCell ref="S289:S307"/>
    <mergeCell ref="T289:Z294"/>
    <mergeCell ref="U296:Y297"/>
    <mergeCell ref="U298:Y299"/>
    <mergeCell ref="U300:Y301"/>
    <mergeCell ref="S269:S288"/>
    <mergeCell ref="S350:S377"/>
    <mergeCell ref="T350:Z355"/>
    <mergeCell ref="U357:Y358"/>
    <mergeCell ref="U359:Y360"/>
    <mergeCell ref="U361:Y362"/>
    <mergeCell ref="S308:S327"/>
    <mergeCell ref="T308:Z313"/>
    <mergeCell ref="U315:Y316"/>
    <mergeCell ref="AA248:AC248"/>
    <mergeCell ref="AA148:AC148"/>
    <mergeCell ref="AB244:AF244"/>
    <mergeCell ref="AJ246:AJ268"/>
    <mergeCell ref="U255:Y256"/>
    <mergeCell ref="U257:Y258"/>
    <mergeCell ref="U139:Y140"/>
    <mergeCell ref="AT227:AT245"/>
    <mergeCell ref="AU147:AU161"/>
    <mergeCell ref="AU163:AU186"/>
    <mergeCell ref="AK189:AM189"/>
    <mergeCell ref="AL204:AP204"/>
    <mergeCell ref="AK208:AM208"/>
    <mergeCell ref="AO215:AP215"/>
    <mergeCell ref="AL224:AP224"/>
    <mergeCell ref="AK228:AM228"/>
    <mergeCell ref="AO195:AP195"/>
    <mergeCell ref="T187:Z192"/>
    <mergeCell ref="U194:Y195"/>
    <mergeCell ref="U196:Y197"/>
    <mergeCell ref="U198:Y199"/>
    <mergeCell ref="AB144:AF144"/>
    <mergeCell ref="AB160:AF160"/>
    <mergeCell ref="AA164:AC164"/>
    <mergeCell ref="AE171:AF171"/>
    <mergeCell ref="AJ187:AJ205"/>
    <mergeCell ref="AJ226:AJ245"/>
    <mergeCell ref="AB204:AF204"/>
    <mergeCell ref="AJ206:AJ225"/>
    <mergeCell ref="AJ130:AJ145"/>
    <mergeCell ref="AB128:AF128"/>
    <mergeCell ref="AD135:AE135"/>
    <mergeCell ref="AT113:AT129"/>
    <mergeCell ref="AT131:AT145"/>
    <mergeCell ref="AO176:AP176"/>
    <mergeCell ref="AL185:AP185"/>
    <mergeCell ref="AK148:AM148"/>
    <mergeCell ref="AL160:AP160"/>
    <mergeCell ref="AK164:AM164"/>
    <mergeCell ref="AO171:AP171"/>
    <mergeCell ref="AE176:AF176"/>
    <mergeCell ref="AE195:AF195"/>
    <mergeCell ref="AB185:AF185"/>
    <mergeCell ref="AA189:AC189"/>
    <mergeCell ref="AJ146:AJ161"/>
    <mergeCell ref="AJ162:AJ185"/>
    <mergeCell ref="T98:Z103"/>
    <mergeCell ref="AJ112:AJ129"/>
    <mergeCell ref="AJ98:AJ111"/>
    <mergeCell ref="AE87:AF87"/>
    <mergeCell ref="AA132:AC132"/>
    <mergeCell ref="AD134:AE134"/>
    <mergeCell ref="J54:L54"/>
    <mergeCell ref="M43:N43"/>
    <mergeCell ref="K128:O128"/>
    <mergeCell ref="J75:L75"/>
    <mergeCell ref="AA54:AC54"/>
    <mergeCell ref="AC71:AF71"/>
    <mergeCell ref="K50:N50"/>
    <mergeCell ref="N80:O80"/>
    <mergeCell ref="N87:O87"/>
    <mergeCell ref="U85:Y86"/>
    <mergeCell ref="AE62:AF62"/>
    <mergeCell ref="AD45:AE45"/>
    <mergeCell ref="AB47:AC47"/>
    <mergeCell ref="AC96:AF96"/>
    <mergeCell ref="AA114:AC114"/>
    <mergeCell ref="AE119:AF119"/>
    <mergeCell ref="S112:S129"/>
    <mergeCell ref="AA75:AC75"/>
    <mergeCell ref="AE80:AF80"/>
    <mergeCell ref="T21:AG21"/>
    <mergeCell ref="AK21:AQ21"/>
    <mergeCell ref="AJ20:AJ21"/>
    <mergeCell ref="S38:S51"/>
    <mergeCell ref="T38:Z43"/>
    <mergeCell ref="AD47:AE47"/>
    <mergeCell ref="AA24:AC24"/>
    <mergeCell ref="AD27:AE27"/>
    <mergeCell ref="AD29:AE29"/>
    <mergeCell ref="AB31:AC31"/>
    <mergeCell ref="AD31:AE31"/>
    <mergeCell ref="AB33:AC33"/>
    <mergeCell ref="AD33:AE33"/>
    <mergeCell ref="S20:S21"/>
    <mergeCell ref="AA40:AC40"/>
    <mergeCell ref="AW234:AX244"/>
    <mergeCell ref="AW40:AX43"/>
    <mergeCell ref="K110:N110"/>
    <mergeCell ref="U44:Y45"/>
    <mergeCell ref="U46:Y47"/>
    <mergeCell ref="U48:Y49"/>
    <mergeCell ref="T22:Z27"/>
    <mergeCell ref="U29:Y30"/>
    <mergeCell ref="U31:Y32"/>
    <mergeCell ref="U33:Y34"/>
    <mergeCell ref="AB110:AE110"/>
    <mergeCell ref="AB50:AE50"/>
    <mergeCell ref="AB36:AE36"/>
    <mergeCell ref="AN47:AO47"/>
    <mergeCell ref="AL50:AP50"/>
    <mergeCell ref="AK75:AM75"/>
    <mergeCell ref="AM96:AP96"/>
    <mergeCell ref="AJ52:AJ72"/>
    <mergeCell ref="AJ38:AJ51"/>
    <mergeCell ref="AD43:AE43"/>
    <mergeCell ref="AK24:AM24"/>
    <mergeCell ref="AL31:AM31"/>
    <mergeCell ref="AL33:AM33"/>
    <mergeCell ref="J40:L40"/>
    <mergeCell ref="U382:AH382"/>
    <mergeCell ref="D382:Q382"/>
    <mergeCell ref="AK382:AX382"/>
    <mergeCell ref="AW277:AX286"/>
    <mergeCell ref="AW297:AX305"/>
    <mergeCell ref="AW336:AX347"/>
    <mergeCell ref="AW358:AX375"/>
    <mergeCell ref="AW45:AX50"/>
    <mergeCell ref="AW54:AX57"/>
    <mergeCell ref="AW59:AX68"/>
    <mergeCell ref="AW81:AX93"/>
    <mergeCell ref="AW100:AX103"/>
    <mergeCell ref="AW105:AX110"/>
    <mergeCell ref="AW120:AX128"/>
    <mergeCell ref="AW254:AX266"/>
    <mergeCell ref="AW148:AX152"/>
    <mergeCell ref="AW163:AX163"/>
    <mergeCell ref="AW164:AX168"/>
    <mergeCell ref="AW188:AX188"/>
    <mergeCell ref="AW189:AX193"/>
    <mergeCell ref="AW53:AX53"/>
    <mergeCell ref="AW207:AX207"/>
    <mergeCell ref="AW291:AX295"/>
    <mergeCell ref="AW147:AX147"/>
  </mergeCells>
  <phoneticPr fontId="5"/>
  <conditionalFormatting sqref="C66">
    <cfRule type="expression" dxfId="1757" priority="3771">
      <formula>$V66="☑"</formula>
    </cfRule>
  </conditionalFormatting>
  <conditionalFormatting sqref="C68">
    <cfRule type="expression" dxfId="1756" priority="4154">
      <formula>$V68="☑"</formula>
    </cfRule>
  </conditionalFormatting>
  <conditionalFormatting sqref="C155">
    <cfRule type="expression" dxfId="1755" priority="3778">
      <formula>$V155="☑"</formula>
    </cfRule>
  </conditionalFormatting>
  <conditionalFormatting sqref="C158">
    <cfRule type="expression" dxfId="1754" priority="3780">
      <formula>$V158="☑"</formula>
    </cfRule>
  </conditionalFormatting>
  <conditionalFormatting sqref="C172">
    <cfRule type="expression" dxfId="1753" priority="3783">
      <formula>$V172="☑"</formula>
    </cfRule>
  </conditionalFormatting>
  <conditionalFormatting sqref="C216">
    <cfRule type="expression" dxfId="1752" priority="3849">
      <formula>$V216="☑"</formula>
    </cfRule>
  </conditionalFormatting>
  <conditionalFormatting sqref="C236">
    <cfRule type="expression" dxfId="1751" priority="3852">
      <formula>$V236="☑"</formula>
    </cfRule>
  </conditionalFormatting>
  <conditionalFormatting sqref="C279">
    <cfRule type="expression" dxfId="1750" priority="3858">
      <formula>$V279="☑"</formula>
    </cfRule>
  </conditionalFormatting>
  <conditionalFormatting sqref="C281">
    <cfRule type="expression" dxfId="1749" priority="3883">
      <formula>$V281="☑"</formula>
    </cfRule>
  </conditionalFormatting>
  <conditionalFormatting sqref="C299">
    <cfRule type="expression" dxfId="1748" priority="3893">
      <formula>$V299="☑"</formula>
    </cfRule>
  </conditionalFormatting>
  <conditionalFormatting sqref="C337">
    <cfRule type="expression" dxfId="1747" priority="3899">
      <formula>$V337="☑"</formula>
    </cfRule>
  </conditionalFormatting>
  <conditionalFormatting sqref="C362">
    <cfRule type="expression" dxfId="1746" priority="3898">
      <formula>$V362="☑"</formula>
    </cfRule>
  </conditionalFormatting>
  <conditionalFormatting sqref="D31">
    <cfRule type="expression" dxfId="1745" priority="777">
      <formula>$V31="☑"</formula>
    </cfRule>
  </conditionalFormatting>
  <conditionalFormatting sqref="D33">
    <cfRule type="expression" dxfId="1744" priority="776">
      <formula>$V33="☑"</formula>
    </cfRule>
  </conditionalFormatting>
  <conditionalFormatting sqref="D46">
    <cfRule type="expression" dxfId="1743" priority="760">
      <formula>$V46="☑"</formula>
    </cfRule>
  </conditionalFormatting>
  <conditionalFormatting sqref="D48">
    <cfRule type="expression" dxfId="1742" priority="759">
      <formula>$V48="☑"</formula>
    </cfRule>
  </conditionalFormatting>
  <conditionalFormatting sqref="D61">
    <cfRule type="expression" dxfId="1741" priority="2913">
      <formula>$V61="☑"</formula>
    </cfRule>
  </conditionalFormatting>
  <conditionalFormatting sqref="D63">
    <cfRule type="expression" dxfId="1740" priority="2912">
      <formula>$V63="☑"</formula>
    </cfRule>
  </conditionalFormatting>
  <conditionalFormatting sqref="D65">
    <cfRule type="expression" dxfId="1739" priority="4152">
      <formula>$V65="☑"</formula>
    </cfRule>
  </conditionalFormatting>
  <conditionalFormatting sqref="D83">
    <cfRule type="expression" dxfId="1738" priority="2907">
      <formula>$V83="☑"</formula>
    </cfRule>
  </conditionalFormatting>
  <conditionalFormatting sqref="D85">
    <cfRule type="expression" dxfId="1737" priority="2905">
      <formula>$V83="☑"</formula>
    </cfRule>
  </conditionalFormatting>
  <conditionalFormatting sqref="D89">
    <cfRule type="expression" dxfId="1736" priority="2906">
      <formula>$V87="☑"</formula>
    </cfRule>
  </conditionalFormatting>
  <conditionalFormatting sqref="D94">
    <cfRule type="expression" dxfId="1735" priority="2914">
      <formula>$V94="☑"</formula>
    </cfRule>
  </conditionalFormatting>
  <conditionalFormatting sqref="D96">
    <cfRule type="expression" dxfId="1734" priority="2915">
      <formula>$V96="☑"</formula>
    </cfRule>
  </conditionalFormatting>
  <conditionalFormatting sqref="D106">
    <cfRule type="expression" dxfId="1733" priority="636">
      <formula>$V106="☑"</formula>
    </cfRule>
  </conditionalFormatting>
  <conditionalFormatting sqref="D108">
    <cfRule type="expression" dxfId="1732" priority="635">
      <formula>$V106="☑"</formula>
    </cfRule>
  </conditionalFormatting>
  <conditionalFormatting sqref="D121">
    <cfRule type="expression" dxfId="1731" priority="2894">
      <formula>$V122="☑"</formula>
    </cfRule>
  </conditionalFormatting>
  <conditionalFormatting sqref="D123">
    <cfRule type="expression" dxfId="1730" priority="2893">
      <formula>$V122="☑"</formula>
    </cfRule>
  </conditionalFormatting>
  <conditionalFormatting sqref="D126">
    <cfRule type="expression" dxfId="1729" priority="4127">
      <formula>$V126="☑"</formula>
    </cfRule>
  </conditionalFormatting>
  <conditionalFormatting sqref="D136">
    <cfRule type="expression" dxfId="1728" priority="3679">
      <formula>$V136="☑"</formula>
    </cfRule>
  </conditionalFormatting>
  <conditionalFormatting sqref="D139">
    <cfRule type="expression" dxfId="1727" priority="2892">
      <formula>$V140="☑"</formula>
    </cfRule>
  </conditionalFormatting>
  <conditionalFormatting sqref="D141">
    <cfRule type="expression" dxfId="1726" priority="2891">
      <formula>$V140="☑"</formula>
    </cfRule>
  </conditionalFormatting>
  <conditionalFormatting sqref="D154">
    <cfRule type="expression" dxfId="1725" priority="2888">
      <formula>$V155="☑"</formula>
    </cfRule>
  </conditionalFormatting>
  <conditionalFormatting sqref="D156">
    <cfRule type="expression" dxfId="1724" priority="2887">
      <formula>$V155="☑"</formula>
    </cfRule>
  </conditionalFormatting>
  <conditionalFormatting sqref="D171">
    <cfRule type="expression" dxfId="1723" priority="2882">
      <formula>$V172="☑"</formula>
    </cfRule>
  </conditionalFormatting>
  <conditionalFormatting sqref="D173">
    <cfRule type="expression" dxfId="1722" priority="2881">
      <formula>$V172="☑"</formula>
    </cfRule>
  </conditionalFormatting>
  <conditionalFormatting sqref="D196">
    <cfRule type="expression" dxfId="1721" priority="2879">
      <formula>$V197="☑"</formula>
    </cfRule>
  </conditionalFormatting>
  <conditionalFormatting sqref="D198">
    <cfRule type="expression" dxfId="1720" priority="2878">
      <formula>$V197="☑"</formula>
    </cfRule>
  </conditionalFormatting>
  <conditionalFormatting sqref="D215">
    <cfRule type="expression" dxfId="1719" priority="2877">
      <formula>$V216="☑"</formula>
    </cfRule>
  </conditionalFormatting>
  <conditionalFormatting sqref="D217">
    <cfRule type="expression" dxfId="1718" priority="2876">
      <formula>$V216="☑"</formula>
    </cfRule>
  </conditionalFormatting>
  <conditionalFormatting sqref="D235">
    <cfRule type="expression" dxfId="1717" priority="2870">
      <formula>$V236="☑"</formula>
    </cfRule>
  </conditionalFormatting>
  <conditionalFormatting sqref="D237">
    <cfRule type="expression" dxfId="1716" priority="2869">
      <formula>$V236="☑"</formula>
    </cfRule>
  </conditionalFormatting>
  <conditionalFormatting sqref="D255">
    <cfRule type="expression" dxfId="1715" priority="2866">
      <formula>$V256="☑"</formula>
    </cfRule>
  </conditionalFormatting>
  <conditionalFormatting sqref="D257">
    <cfRule type="expression" dxfId="1714" priority="2865">
      <formula>$V256="☑"</formula>
    </cfRule>
  </conditionalFormatting>
  <conditionalFormatting sqref="D261">
    <cfRule type="expression" dxfId="1713" priority="3857">
      <formula>$C$336="☑"</formula>
    </cfRule>
  </conditionalFormatting>
  <conditionalFormatting sqref="D278">
    <cfRule type="expression" dxfId="1712" priority="2849">
      <formula>$V279="☑"</formula>
    </cfRule>
  </conditionalFormatting>
  <conditionalFormatting sqref="D280">
    <cfRule type="expression" dxfId="1711" priority="2848">
      <formula>$V279="☑"</formula>
    </cfRule>
  </conditionalFormatting>
  <conditionalFormatting sqref="D298">
    <cfRule type="expression" dxfId="1710" priority="2846">
      <formula>$V299="☑"</formula>
    </cfRule>
  </conditionalFormatting>
  <conditionalFormatting sqref="D300">
    <cfRule type="expression" dxfId="1709" priority="2845">
      <formula>$V299="☑"</formula>
    </cfRule>
  </conditionalFormatting>
  <conditionalFormatting sqref="D317">
    <cfRule type="expression" dxfId="1708" priority="2843">
      <formula>$V318="☑"</formula>
    </cfRule>
  </conditionalFormatting>
  <conditionalFormatting sqref="D319">
    <cfRule type="expression" dxfId="1707" priority="2842">
      <formula>$V318="☑"</formula>
    </cfRule>
  </conditionalFormatting>
  <conditionalFormatting sqref="D337">
    <cfRule type="expression" dxfId="1706" priority="2837">
      <formula>$V338="☑"</formula>
    </cfRule>
  </conditionalFormatting>
  <conditionalFormatting sqref="D339">
    <cfRule type="expression" dxfId="1705" priority="2836">
      <formula>$V338="☑"</formula>
    </cfRule>
  </conditionalFormatting>
  <conditionalFormatting sqref="D359">
    <cfRule type="expression" dxfId="1704" priority="2835">
      <formula>$V360="☑"</formula>
    </cfRule>
  </conditionalFormatting>
  <conditionalFormatting sqref="D361">
    <cfRule type="expression" dxfId="1703" priority="2834">
      <formula>$V360="☑"</formula>
    </cfRule>
  </conditionalFormatting>
  <conditionalFormatting sqref="D368">
    <cfRule type="expression" dxfId="1702" priority="3951">
      <formula>$V363="☑"</formula>
    </cfRule>
  </conditionalFormatting>
  <conditionalFormatting sqref="E262">
    <cfRule type="expression" dxfId="1701" priority="3855">
      <formula>$V260="☑"</formula>
    </cfRule>
  </conditionalFormatting>
  <conditionalFormatting sqref="F261">
    <cfRule type="expression" dxfId="1700" priority="3856">
      <formula>$C$336="☑"</formula>
    </cfRule>
  </conditionalFormatting>
  <conditionalFormatting sqref="J64">
    <cfRule type="expression" dxfId="1699" priority="3761">
      <formula>AND($J$64="□",$J$65="□")</formula>
    </cfRule>
  </conditionalFormatting>
  <conditionalFormatting sqref="J64:J65">
    <cfRule type="expression" dxfId="1698" priority="3747" stopIfTrue="1">
      <formula>AND($J$55="□",$J$56="□")</formula>
    </cfRule>
  </conditionalFormatting>
  <conditionalFormatting sqref="J65">
    <cfRule type="expression" dxfId="1697" priority="3760">
      <formula>AND($J$64="□",$J$65="□")</formula>
    </cfRule>
  </conditionalFormatting>
  <conditionalFormatting sqref="J67:J69">
    <cfRule type="expression" dxfId="1696" priority="3741" stopIfTrue="1">
      <formula>AND($J$55="□",$J$56="□")</formula>
    </cfRule>
    <cfRule type="expression" dxfId="1695" priority="3744">
      <formula>AND($J$67="□",$J$68="□",$J$69="□")</formula>
    </cfRule>
  </conditionalFormatting>
  <conditionalFormatting sqref="J89">
    <cfRule type="expression" dxfId="1694" priority="3717">
      <formula>AND($J$89="□",$J$90="□")</formula>
    </cfRule>
  </conditionalFormatting>
  <conditionalFormatting sqref="J89:J90">
    <cfRule type="expression" dxfId="1693" priority="3714" stopIfTrue="1">
      <formula>AND($J$76="□",$J$81="□")</formula>
    </cfRule>
  </conditionalFormatting>
  <conditionalFormatting sqref="J90">
    <cfRule type="expression" dxfId="1692" priority="3716">
      <formula>AND($J$89="□",$J$90="□")</formula>
    </cfRule>
  </conditionalFormatting>
  <conditionalFormatting sqref="J92">
    <cfRule type="expression" dxfId="1691" priority="3710" stopIfTrue="1">
      <formula>AND($J$76="□",$J$81="□")</formula>
    </cfRule>
  </conditionalFormatting>
  <conditionalFormatting sqref="J92:J94">
    <cfRule type="expression" dxfId="1690" priority="3711">
      <formula>AND($J$92="□",$J$93="□",$J$94="□")</formula>
    </cfRule>
  </conditionalFormatting>
  <conditionalFormatting sqref="J93">
    <cfRule type="expression" dxfId="1689" priority="3709" stopIfTrue="1">
      <formula>AND($J$76="□",$J$81="□")</formula>
    </cfRule>
  </conditionalFormatting>
  <conditionalFormatting sqref="J94">
    <cfRule type="expression" dxfId="1688" priority="3708" stopIfTrue="1">
      <formula>AND($J$76="□",$J$81="□")</formula>
    </cfRule>
  </conditionalFormatting>
  <conditionalFormatting sqref="J95">
    <cfRule type="expression" dxfId="1687" priority="780" stopIfTrue="1">
      <formula>$J$131="☑"</formula>
    </cfRule>
    <cfRule type="expression" dxfId="1686" priority="781">
      <formula>$J95="☑"</formula>
    </cfRule>
  </conditionalFormatting>
  <conditionalFormatting sqref="J121:J122">
    <cfRule type="expression" dxfId="1685" priority="3677" stopIfTrue="1">
      <formula>AND($J$115="□")</formula>
    </cfRule>
    <cfRule type="expression" dxfId="1684" priority="3803">
      <formula>AND($J$121="□",$J$122="□")</formula>
    </cfRule>
  </conditionalFormatting>
  <conditionalFormatting sqref="J124:J125">
    <cfRule type="expression" dxfId="1683" priority="3668">
      <formula>AND($J$124="□",$J$125="□",$J$126="□")</formula>
    </cfRule>
    <cfRule type="expression" dxfId="1682" priority="3667" stopIfTrue="1">
      <formula>$J$115="□"</formula>
    </cfRule>
  </conditionalFormatting>
  <conditionalFormatting sqref="J126">
    <cfRule type="expression" dxfId="1681" priority="5480" stopIfTrue="1">
      <formula>AND($J$115="□")</formula>
    </cfRule>
    <cfRule type="expression" dxfId="1680" priority="5481">
      <formula>AND($J$124="□",$J$125="□",$J$126="□")</formula>
    </cfRule>
  </conditionalFormatting>
  <conditionalFormatting sqref="J137:J138">
    <cfRule type="expression" dxfId="1679" priority="3470" stopIfTrue="1">
      <formula>$J$133="□"</formula>
    </cfRule>
    <cfRule type="expression" dxfId="1678" priority="3471">
      <formula>AND($J$137="□",$J$138="□")</formula>
    </cfRule>
  </conditionalFormatting>
  <conditionalFormatting sqref="J140:J142">
    <cfRule type="expression" dxfId="1677" priority="3469">
      <formula>AND($J$140="□",$J$141="□",$J$142="□")</formula>
    </cfRule>
    <cfRule type="expression" dxfId="1676" priority="3468" stopIfTrue="1">
      <formula>$J$133="□"</formula>
    </cfRule>
  </conditionalFormatting>
  <conditionalFormatting sqref="J153:J154">
    <cfRule type="expression" dxfId="1675" priority="3480" stopIfTrue="1">
      <formula>$J$149="□"</formula>
    </cfRule>
    <cfRule type="expression" dxfId="1674" priority="3482">
      <formula>AND($J$153="□",$J$154="□")</formula>
    </cfRule>
  </conditionalFormatting>
  <conditionalFormatting sqref="J156:J158">
    <cfRule type="expression" dxfId="1673" priority="3475" stopIfTrue="1">
      <formula>$J$149="□"</formula>
    </cfRule>
    <cfRule type="expression" dxfId="1672" priority="3476">
      <formula>AND($J$156="□",$J$157="□",$J$158="□")</formula>
    </cfRule>
  </conditionalFormatting>
  <conditionalFormatting sqref="J184 M302 L303:M305">
    <cfRule type="expression" dxfId="1671" priority="4067">
      <formula>$J184="☑"</formula>
    </cfRule>
  </conditionalFormatting>
  <conditionalFormatting sqref="J197:J198">
    <cfRule type="expression" dxfId="1670" priority="3414" stopIfTrue="1">
      <formula>$J$190="□"</formula>
    </cfRule>
    <cfRule type="expression" dxfId="1669" priority="3416">
      <formula>AND($J$197="□",$J$198="□")</formula>
    </cfRule>
  </conditionalFormatting>
  <conditionalFormatting sqref="J200:J202">
    <cfRule type="expression" dxfId="1668" priority="3412" stopIfTrue="1">
      <formula>$J$190="□"</formula>
    </cfRule>
    <cfRule type="expression" dxfId="1667" priority="3413">
      <formula>AND($J$200="□",$J$201="□",$J$202="□")</formula>
    </cfRule>
  </conditionalFormatting>
  <conditionalFormatting sqref="J203">
    <cfRule type="expression" dxfId="1666" priority="4042">
      <formula>$J203="☑"</formula>
    </cfRule>
  </conditionalFormatting>
  <conditionalFormatting sqref="J217:J218">
    <cfRule type="expression" dxfId="1665" priority="3498">
      <formula>AND($J$217="□",$J$218="□")</formula>
    </cfRule>
    <cfRule type="expression" dxfId="1664" priority="3497" stopIfTrue="1">
      <formula>$J$209="□"</formula>
    </cfRule>
  </conditionalFormatting>
  <conditionalFormatting sqref="J220:J222">
    <cfRule type="expression" dxfId="1663" priority="3495">
      <formula>AND($J$220="□",$J$221="□",$J$222="□")</formula>
    </cfRule>
    <cfRule type="expression" dxfId="1662" priority="3494" stopIfTrue="1">
      <formula>$J$209="□"</formula>
    </cfRule>
  </conditionalFormatting>
  <conditionalFormatting sqref="J223">
    <cfRule type="expression" dxfId="1661" priority="4029">
      <formula>$J223="☑"</formula>
    </cfRule>
  </conditionalFormatting>
  <conditionalFormatting sqref="J229:J230">
    <cfRule type="expression" dxfId="1660" priority="3848">
      <formula>$U229="☑"</formula>
    </cfRule>
  </conditionalFormatting>
  <conditionalFormatting sqref="J237:J238">
    <cfRule type="expression" dxfId="1659" priority="3505">
      <formula>AND($J$237="□",$J$238="□")</formula>
    </cfRule>
    <cfRule type="expression" dxfId="1658" priority="3504" stopIfTrue="1">
      <formula>$J$229="□"</formula>
    </cfRule>
  </conditionalFormatting>
  <conditionalFormatting sqref="J240:J242">
    <cfRule type="expression" dxfId="1657" priority="3503">
      <formula>AND($J$240="□",$J$241="□",$J$242="□")</formula>
    </cfRule>
    <cfRule type="expression" dxfId="1656" priority="3502" stopIfTrue="1">
      <formula>$J$229="□"</formula>
    </cfRule>
  </conditionalFormatting>
  <conditionalFormatting sqref="J243">
    <cfRule type="expression" dxfId="1655" priority="4018">
      <formula>$J243="☑"</formula>
    </cfRule>
  </conditionalFormatting>
  <conditionalFormatting sqref="J260:J261">
    <cfRule type="expression" dxfId="1654" priority="3513">
      <formula>AND($J$260="□",$J$261="□")</formula>
    </cfRule>
    <cfRule type="expression" dxfId="1653" priority="3512" stopIfTrue="1">
      <formula>AND($J$249="□",$J$254="□")</formula>
    </cfRule>
  </conditionalFormatting>
  <conditionalFormatting sqref="J263:J265">
    <cfRule type="expression" dxfId="1652" priority="3510" stopIfTrue="1">
      <formula>AND($J$249="□",$J$254="□")</formula>
    </cfRule>
    <cfRule type="expression" dxfId="1651" priority="3511">
      <formula>AND($J$263="□",$J$264="□",$J$265="□")</formula>
    </cfRule>
  </conditionalFormatting>
  <conditionalFormatting sqref="J266">
    <cfRule type="expression" dxfId="1650" priority="4007">
      <formula>$J266="☑"</formula>
    </cfRule>
  </conditionalFormatting>
  <conditionalFormatting sqref="J280:J281">
    <cfRule type="expression" dxfId="1649" priority="4003">
      <formula>AND($J$280="□",$J$281="□")</formula>
    </cfRule>
    <cfRule type="expression" dxfId="1648" priority="2276" stopIfTrue="1">
      <formula>$J$272="□"</formula>
    </cfRule>
  </conditionalFormatting>
  <conditionalFormatting sqref="J283:J285">
    <cfRule type="expression" dxfId="1647" priority="2275">
      <formula>AND($J$283="□",$J$284="□",$J$285="□")</formula>
    </cfRule>
    <cfRule type="expression" dxfId="1646" priority="2274" stopIfTrue="1">
      <formula>$J$272="□"</formula>
    </cfRule>
  </conditionalFormatting>
  <conditionalFormatting sqref="J286">
    <cfRule type="expression" dxfId="1645" priority="3996">
      <formula>$J286="☑"</formula>
    </cfRule>
  </conditionalFormatting>
  <conditionalFormatting sqref="J299">
    <cfRule type="expression" dxfId="1644" priority="3992">
      <formula>AND($J$299="□",$J$300="□")</formula>
    </cfRule>
    <cfRule type="expression" dxfId="1643" priority="3548" stopIfTrue="1">
      <formula>$J$292="□"</formula>
    </cfRule>
  </conditionalFormatting>
  <conditionalFormatting sqref="J300">
    <cfRule type="expression" dxfId="1642" priority="3546" stopIfTrue="1">
      <formula>$J$292="□"</formula>
    </cfRule>
    <cfRule type="expression" dxfId="1641" priority="3547">
      <formula>AND($J$299="□",$J$300="□")</formula>
    </cfRule>
  </conditionalFormatting>
  <conditionalFormatting sqref="J302:J304">
    <cfRule type="expression" dxfId="1640" priority="3540" stopIfTrue="1">
      <formula>$J$292="□"</formula>
    </cfRule>
    <cfRule type="expression" dxfId="1639" priority="3543">
      <formula>AND($J$302="□",$J$303="□",$J$304="□")</formula>
    </cfRule>
  </conditionalFormatting>
  <conditionalFormatting sqref="J305">
    <cfRule type="expression" dxfId="1638" priority="3985">
      <formula>$J305="☑"</formula>
    </cfRule>
  </conditionalFormatting>
  <conditionalFormatting sqref="J319">
    <cfRule type="expression" dxfId="1637" priority="3428" stopIfTrue="1">
      <formula>AND($J$311="□",$J$312="□",$J$317="□")</formula>
    </cfRule>
  </conditionalFormatting>
  <conditionalFormatting sqref="J319:J320">
    <cfRule type="expression" dxfId="1636" priority="3981">
      <formula>AND($J$319="□",$J$320="□")</formula>
    </cfRule>
  </conditionalFormatting>
  <conditionalFormatting sqref="J320">
    <cfRule type="expression" dxfId="1635" priority="2841" stopIfTrue="1">
      <formula>AND($J$311="□",$J$312="□",$J$317="□")</formula>
    </cfRule>
  </conditionalFormatting>
  <conditionalFormatting sqref="J322:J324">
    <cfRule type="expression" dxfId="1634" priority="3427">
      <formula>AND($J$322="□",$J$323="□",$J$324="□")</formula>
    </cfRule>
    <cfRule type="expression" dxfId="1633" priority="3426" stopIfTrue="1">
      <formula>AND($J$311="□",$J$312="□",$J$317="□")</formula>
    </cfRule>
  </conditionalFormatting>
  <conditionalFormatting sqref="J325">
    <cfRule type="expression" dxfId="1632" priority="3974">
      <formula>$J325="☑"</formula>
    </cfRule>
  </conditionalFormatting>
  <conditionalFormatting sqref="J341:J342">
    <cfRule type="expression" dxfId="1631" priority="3573">
      <formula>AND($J$341="□",$J$342="□")</formula>
    </cfRule>
    <cfRule type="expression" dxfId="1630" priority="3571" stopIfTrue="1">
      <formula>AND($J$331="□",$J$339="□")</formula>
    </cfRule>
  </conditionalFormatting>
  <conditionalFormatting sqref="J344:J346">
    <cfRule type="expression" dxfId="1629" priority="3568">
      <formula>AND($J$344="□",$J$345="□",$J$346="□")</formula>
    </cfRule>
    <cfRule type="expression" dxfId="1628" priority="3563" stopIfTrue="1">
      <formula>AND($J$331="□",$J$339="□")</formula>
    </cfRule>
  </conditionalFormatting>
  <conditionalFormatting sqref="J347">
    <cfRule type="expression" dxfId="1627" priority="3963">
      <formula>$J347="☑"</formula>
    </cfRule>
  </conditionalFormatting>
  <conditionalFormatting sqref="J363">
    <cfRule type="expression" dxfId="1626" priority="3637">
      <formula>$J$363="☑"</formula>
    </cfRule>
  </conditionalFormatting>
  <conditionalFormatting sqref="J369:J370">
    <cfRule type="expression" dxfId="1625" priority="3630" stopIfTrue="1">
      <formula>AND($J$353="□",$J$358="□")</formula>
    </cfRule>
    <cfRule type="expression" dxfId="1624" priority="3632">
      <formula>AND($J$369="□",$J$370="□")</formula>
    </cfRule>
  </conditionalFormatting>
  <conditionalFormatting sqref="J372:J374">
    <cfRule type="expression" dxfId="1623" priority="2828">
      <formula>AND($J$372="□",$J$373="□",$J$374="□")</formula>
    </cfRule>
    <cfRule type="expression" dxfId="1622" priority="2827" stopIfTrue="1">
      <formula>AND($J$353="□",$J$358="□")</formula>
    </cfRule>
  </conditionalFormatting>
  <conditionalFormatting sqref="J375">
    <cfRule type="expression" dxfId="1621" priority="3918">
      <formula>$J375="☑"</formula>
    </cfRule>
  </conditionalFormatting>
  <conditionalFormatting sqref="J127:K127">
    <cfRule type="expression" dxfId="1620" priority="926" stopIfTrue="1">
      <formula>$J$131="☑"</formula>
    </cfRule>
  </conditionalFormatting>
  <conditionalFormatting sqref="J143:K143 L65:M66 K67:K69 M67:M69 L70:M70">
    <cfRule type="expression" dxfId="1619" priority="3824">
      <formula>$J65="☑"</formula>
    </cfRule>
  </conditionalFormatting>
  <conditionalFormatting sqref="J24:L24">
    <cfRule type="expression" dxfId="1618" priority="768" stopIfTrue="1">
      <formula>$J$53="☑"</formula>
    </cfRule>
  </conditionalFormatting>
  <conditionalFormatting sqref="J100:L100">
    <cfRule type="expression" dxfId="1617" priority="749" stopIfTrue="1">
      <formula>$J$53="☑"</formula>
    </cfRule>
  </conditionalFormatting>
  <conditionalFormatting sqref="J127:M127">
    <cfRule type="expression" dxfId="1616" priority="927">
      <formula>$J127="☑"</formula>
    </cfRule>
  </conditionalFormatting>
  <conditionalFormatting sqref="J54:Q69">
    <cfRule type="expression" dxfId="1615" priority="329" stopIfTrue="1">
      <formula>$J$53="☑"</formula>
    </cfRule>
  </conditionalFormatting>
  <conditionalFormatting sqref="J56:Q69">
    <cfRule type="expression" dxfId="1614" priority="330" stopIfTrue="1">
      <formula>$J$55="□"</formula>
    </cfRule>
  </conditionalFormatting>
  <conditionalFormatting sqref="J75:Q94">
    <cfRule type="expression" dxfId="1613" priority="733" stopIfTrue="1">
      <formula>$J$74="☑"</formula>
    </cfRule>
  </conditionalFormatting>
  <conditionalFormatting sqref="J81:Q87">
    <cfRule type="expression" dxfId="1612" priority="2900" stopIfTrue="1">
      <formula>$J$76="☑"</formula>
    </cfRule>
  </conditionalFormatting>
  <conditionalFormatting sqref="J88:Q94">
    <cfRule type="expression" dxfId="1611" priority="2898" stopIfTrue="1">
      <formula>AND($J$76="□",$J$81="□")</formula>
    </cfRule>
  </conditionalFormatting>
  <conditionalFormatting sqref="J114:Q126">
    <cfRule type="expression" dxfId="1610" priority="732" stopIfTrue="1">
      <formula>$J$113="☑"</formula>
    </cfRule>
  </conditionalFormatting>
  <conditionalFormatting sqref="J120:Q126">
    <cfRule type="expression" dxfId="1609" priority="2895" stopIfTrue="1">
      <formula>$J$115="□"</formula>
    </cfRule>
  </conditionalFormatting>
  <conditionalFormatting sqref="J132:Q142 J143:P143">
    <cfRule type="expression" dxfId="1608" priority="727" stopIfTrue="1">
      <formula>$J$131="☑"</formula>
    </cfRule>
  </conditionalFormatting>
  <conditionalFormatting sqref="J136:Q142">
    <cfRule type="expression" dxfId="1607" priority="2889" stopIfTrue="1">
      <formula>$J$133="□"</formula>
    </cfRule>
  </conditionalFormatting>
  <conditionalFormatting sqref="J148:Q158">
    <cfRule type="expression" dxfId="1606" priority="724" stopIfTrue="1">
      <formula>$J$147="☑"</formula>
    </cfRule>
  </conditionalFormatting>
  <conditionalFormatting sqref="J152:Q158">
    <cfRule type="expression" dxfId="1605" priority="2886" stopIfTrue="1">
      <formula>$J$149="□"</formula>
    </cfRule>
  </conditionalFormatting>
  <conditionalFormatting sqref="J164:Q183">
    <cfRule type="expression" dxfId="1604" priority="2880" stopIfTrue="1">
      <formula>$J$163="☑"</formula>
    </cfRule>
  </conditionalFormatting>
  <conditionalFormatting sqref="J172:Q183 J184:P184">
    <cfRule type="expression" dxfId="1603" priority="2883" stopIfTrue="1">
      <formula>$J$165="□"</formula>
    </cfRule>
  </conditionalFormatting>
  <conditionalFormatting sqref="J189:Q202">
    <cfRule type="expression" dxfId="1602" priority="2292" stopIfTrue="1">
      <formula>$J$188="☑"</formula>
    </cfRule>
  </conditionalFormatting>
  <conditionalFormatting sqref="J191:Q202">
    <cfRule type="expression" dxfId="1601" priority="2293" stopIfTrue="1">
      <formula>$J$190="□"</formula>
    </cfRule>
  </conditionalFormatting>
  <conditionalFormatting sqref="J209:Q222">
    <cfRule type="expression" dxfId="1600" priority="719" stopIfTrue="1">
      <formula>$J$207="☑"</formula>
    </cfRule>
  </conditionalFormatting>
  <conditionalFormatting sqref="J216:Q222">
    <cfRule type="expression" dxfId="1599" priority="2875" stopIfTrue="1">
      <formula>$J$209="□"</formula>
    </cfRule>
  </conditionalFormatting>
  <conditionalFormatting sqref="J228:Q242">
    <cfRule type="expression" dxfId="1598" priority="718" stopIfTrue="1">
      <formula>$J$227="☑"</formula>
    </cfRule>
  </conditionalFormatting>
  <conditionalFormatting sqref="J236:Q242">
    <cfRule type="expression" dxfId="1597" priority="2872" stopIfTrue="1">
      <formula>$J$229="□"</formula>
    </cfRule>
  </conditionalFormatting>
  <conditionalFormatting sqref="J248:Q265">
    <cfRule type="expression" dxfId="1596" priority="712" stopIfTrue="1">
      <formula>$J$247="☑"</formula>
    </cfRule>
  </conditionalFormatting>
  <conditionalFormatting sqref="J259:Q265">
    <cfRule type="expression" dxfId="1595" priority="2851" stopIfTrue="1">
      <formula>AND($J$249="□",$J$254="□")</formula>
    </cfRule>
  </conditionalFormatting>
  <conditionalFormatting sqref="J271:Q285">
    <cfRule type="expression" dxfId="1594" priority="711" stopIfTrue="1">
      <formula>$J$270="☑"</formula>
    </cfRule>
  </conditionalFormatting>
  <conditionalFormatting sqref="J279:Q285">
    <cfRule type="expression" dxfId="1593" priority="2273" stopIfTrue="1">
      <formula>$J$272="□"</formula>
    </cfRule>
  </conditionalFormatting>
  <conditionalFormatting sqref="J291:Q304">
    <cfRule type="expression" dxfId="1592" priority="708" stopIfTrue="1">
      <formula>$J$290="☑"</formula>
    </cfRule>
  </conditionalFormatting>
  <conditionalFormatting sqref="J298:Q304">
    <cfRule type="expression" dxfId="1591" priority="2844" stopIfTrue="1">
      <formula>$J$292="□"</formula>
    </cfRule>
  </conditionalFormatting>
  <conditionalFormatting sqref="J310:Q324">
    <cfRule type="expression" dxfId="1590" priority="705" stopIfTrue="1">
      <formula>$J$309="☑"</formula>
    </cfRule>
  </conditionalFormatting>
  <conditionalFormatting sqref="J318:Q324">
    <cfRule type="expression" dxfId="1589" priority="2263" stopIfTrue="1">
      <formula>AND($J$311="□",$J$312="□",$J$317)</formula>
    </cfRule>
  </conditionalFormatting>
  <conditionalFormatting sqref="J330:Q346">
    <cfRule type="expression" dxfId="1588" priority="702" stopIfTrue="1">
      <formula>$J$329="☑"</formula>
    </cfRule>
  </conditionalFormatting>
  <conditionalFormatting sqref="J340:Q346">
    <cfRule type="expression" dxfId="1587" priority="2838" stopIfTrue="1">
      <formula>AND($J$331="□",$J$339="□")</formula>
    </cfRule>
  </conditionalFormatting>
  <conditionalFormatting sqref="J353:Q374">
    <cfRule type="expression" dxfId="1586" priority="2824" stopIfTrue="1">
      <formula>$J$351="☑"</formula>
    </cfRule>
  </conditionalFormatting>
  <conditionalFormatting sqref="J363:Q374">
    <cfRule type="expression" dxfId="1585" priority="2825" stopIfTrue="1">
      <formula>AND($J$353="□",$J$358="□")</formula>
    </cfRule>
  </conditionalFormatting>
  <conditionalFormatting sqref="K53">
    <cfRule type="expression" dxfId="1584" priority="3436">
      <formula>$J53="☑"</formula>
    </cfRule>
  </conditionalFormatting>
  <conditionalFormatting sqref="K55">
    <cfRule type="expression" dxfId="1583" priority="3768">
      <formula>$J$55="☑"</formula>
    </cfRule>
  </conditionalFormatting>
  <conditionalFormatting sqref="K56">
    <cfRule type="expression" dxfId="1582" priority="3767">
      <formula>$J$56="☑"</formula>
    </cfRule>
  </conditionalFormatting>
  <conditionalFormatting sqref="K58:K61">
    <cfRule type="expression" dxfId="1581" priority="3749" stopIfTrue="1">
      <formula>$J$56="□"</formula>
    </cfRule>
  </conditionalFormatting>
  <conditionalFormatting sqref="K58:K62">
    <cfRule type="expression" dxfId="1580" priority="3754">
      <formula>AND($K$58="□",$K$59="□",$K$60="□",$K$61="□",$K$62="□")</formula>
    </cfRule>
  </conditionalFormatting>
  <conditionalFormatting sqref="K62">
    <cfRule type="expression" dxfId="1579" priority="3748">
      <formula>$J$56="□"</formula>
    </cfRule>
  </conditionalFormatting>
  <conditionalFormatting sqref="K64">
    <cfRule type="expression" dxfId="1578" priority="3775">
      <formula>$J$64="☑"</formula>
    </cfRule>
  </conditionalFormatting>
  <conditionalFormatting sqref="K65">
    <cfRule type="expression" dxfId="1577" priority="3810">
      <formula>$J65="☑"</formula>
    </cfRule>
  </conditionalFormatting>
  <conditionalFormatting sqref="K74">
    <cfRule type="expression" dxfId="1576" priority="3466">
      <formula>$J74="☑"</formula>
    </cfRule>
  </conditionalFormatting>
  <conditionalFormatting sqref="K76">
    <cfRule type="expression" dxfId="1575" priority="3465">
      <formula>$J$76="☑"</formula>
    </cfRule>
    <cfRule type="expression" dxfId="1574" priority="3721">
      <formula>$J76="☑"</formula>
    </cfRule>
  </conditionalFormatting>
  <conditionalFormatting sqref="K78:K80">
    <cfRule type="expression" dxfId="1573" priority="3442">
      <formula>AND($K$78="□",$K$79="□",$K$80="□")</formula>
    </cfRule>
    <cfRule type="expression" dxfId="1572" priority="3441" stopIfTrue="1">
      <formula>$J$76="□"</formula>
    </cfRule>
  </conditionalFormatting>
  <conditionalFormatting sqref="K81">
    <cfRule type="expression" dxfId="1571" priority="3443">
      <formula>$J$81="☑"</formula>
    </cfRule>
  </conditionalFormatting>
  <conditionalFormatting sqref="K83:K87">
    <cfRule type="expression" dxfId="1570" priority="3437" stopIfTrue="1">
      <formula>$J$81="□"</formula>
    </cfRule>
    <cfRule type="expression" dxfId="1569" priority="3438">
      <formula>AND($K$83="□",$K$84="□",$K$85="□",$K$86="□",$K$87="□")</formula>
    </cfRule>
  </conditionalFormatting>
  <conditionalFormatting sqref="K89">
    <cfRule type="expression" dxfId="1568" priority="3733">
      <formula>$J$89="☑"</formula>
    </cfRule>
  </conditionalFormatting>
  <conditionalFormatting sqref="K90">
    <cfRule type="expression" dxfId="1567" priority="3734">
      <formula>$J90="☑"</formula>
    </cfRule>
  </conditionalFormatting>
  <conditionalFormatting sqref="K92">
    <cfRule type="expression" dxfId="1566" priority="3735">
      <formula>$J92="☑"</formula>
    </cfRule>
  </conditionalFormatting>
  <conditionalFormatting sqref="K93">
    <cfRule type="expression" dxfId="1565" priority="3706">
      <formula>$J$93="☑"</formula>
    </cfRule>
  </conditionalFormatting>
  <conditionalFormatting sqref="K113">
    <cfRule type="expression" dxfId="1564" priority="3681">
      <formula>$J113="☑"</formula>
    </cfRule>
  </conditionalFormatting>
  <conditionalFormatting sqref="K115">
    <cfRule type="expression" dxfId="1563" priority="3807">
      <formula>$J$115="☑"</formula>
    </cfRule>
  </conditionalFormatting>
  <conditionalFormatting sqref="K117:K119">
    <cfRule type="expression" dxfId="1562" priority="3663">
      <formula>AND($K$117="□",$K$118="□",$K$119="□")</formula>
    </cfRule>
    <cfRule type="expression" dxfId="1561" priority="3661" stopIfTrue="1">
      <formula>$J$115="□"</formula>
    </cfRule>
  </conditionalFormatting>
  <conditionalFormatting sqref="K121">
    <cfRule type="expression" dxfId="1560" priority="2897">
      <formula>$J$121="☑"</formula>
    </cfRule>
  </conditionalFormatting>
  <conditionalFormatting sqref="K122">
    <cfRule type="expression" dxfId="1559" priority="3805">
      <formula>$J122="☑"</formula>
    </cfRule>
  </conditionalFormatting>
  <conditionalFormatting sqref="K131">
    <cfRule type="expression" dxfId="1558" priority="3680">
      <formula>$J$131="☑"</formula>
    </cfRule>
  </conditionalFormatting>
  <conditionalFormatting sqref="K133">
    <cfRule type="expression" dxfId="1557" priority="2890">
      <formula>$J$133="☑"</formula>
    </cfRule>
  </conditionalFormatting>
  <conditionalFormatting sqref="K137">
    <cfRule type="expression" dxfId="1556" priority="3678">
      <formula>$J$137="☑"</formula>
    </cfRule>
  </conditionalFormatting>
  <conditionalFormatting sqref="K140:K142">
    <cfRule type="expression" dxfId="1555" priority="3830">
      <formula>$J140="☑"</formula>
    </cfRule>
  </conditionalFormatting>
  <conditionalFormatting sqref="K147">
    <cfRule type="expression" dxfId="1554" priority="3651">
      <formula>$J$147="☑"</formula>
    </cfRule>
  </conditionalFormatting>
  <conditionalFormatting sqref="K149">
    <cfRule type="expression" dxfId="1553" priority="3777">
      <formula>$J$149="☑"</formula>
    </cfRule>
  </conditionalFormatting>
  <conditionalFormatting sqref="K150">
    <cfRule type="expression" dxfId="1552" priority="3489" stopIfTrue="1">
      <formula>$J$149="□"</formula>
    </cfRule>
    <cfRule type="expression" dxfId="1551" priority="3490">
      <formula>AND($K$150="□",$K$151="□")</formula>
    </cfRule>
  </conditionalFormatting>
  <conditionalFormatting sqref="K151">
    <cfRule type="expression" priority="3487" stopIfTrue="1">
      <formula>$J$149="□"</formula>
    </cfRule>
    <cfRule type="expression" dxfId="1550" priority="3488">
      <formula>AND($K$150="□",$K$151="□")</formula>
    </cfRule>
  </conditionalFormatting>
  <conditionalFormatting sqref="K153">
    <cfRule type="expression" dxfId="1549" priority="3811">
      <formula>$J$153="☑"</formula>
    </cfRule>
  </conditionalFormatting>
  <conditionalFormatting sqref="K156:K158">
    <cfRule type="expression" dxfId="1548" priority="3820">
      <formula>$J156="☑"</formula>
    </cfRule>
  </conditionalFormatting>
  <conditionalFormatting sqref="K163">
    <cfRule type="expression" dxfId="1547" priority="3650">
      <formula>$J163="☑"</formula>
    </cfRule>
  </conditionalFormatting>
  <conditionalFormatting sqref="K165">
    <cfRule type="expression" dxfId="1546" priority="3792">
      <formula>$J$165="☑"</formula>
    </cfRule>
  </conditionalFormatting>
  <conditionalFormatting sqref="K167:K171">
    <cfRule type="expression" dxfId="1545" priority="3422">
      <formula>AND($K$167="□",$K$168="□",$K$169="□",$K$170="□",$K$171)</formula>
    </cfRule>
    <cfRule type="expression" dxfId="1544" priority="3421" stopIfTrue="1">
      <formula>$J$165="□"</formula>
    </cfRule>
  </conditionalFormatting>
  <conditionalFormatting sqref="K172">
    <cfRule type="expression" dxfId="1543" priority="3797">
      <formula>$J$172="☑"</formula>
    </cfRule>
  </conditionalFormatting>
  <conditionalFormatting sqref="K174:K176">
    <cfRule type="expression" dxfId="1542" priority="3423" stopIfTrue="1">
      <formula>$J$172="□"</formula>
    </cfRule>
    <cfRule type="expression" dxfId="1541" priority="3424">
      <formula>AND($K$174="□",$K$175="□",$K$176="□")</formula>
    </cfRule>
  </conditionalFormatting>
  <conditionalFormatting sqref="K178">
    <cfRule type="expression" dxfId="1540" priority="3798">
      <formula>$J$178="☑"</formula>
    </cfRule>
  </conditionalFormatting>
  <conditionalFormatting sqref="K181:K183">
    <cfRule type="expression" dxfId="1539" priority="4068">
      <formula>$J181="☑"</formula>
    </cfRule>
  </conditionalFormatting>
  <conditionalFormatting sqref="K188">
    <cfRule type="expression" dxfId="1538" priority="3660">
      <formula>$J188="☑"</formula>
    </cfRule>
  </conditionalFormatting>
  <conditionalFormatting sqref="K190">
    <cfRule type="expression" dxfId="1537" priority="3411">
      <formula>$J$190="☑"</formula>
    </cfRule>
  </conditionalFormatting>
  <conditionalFormatting sqref="K191">
    <cfRule type="expression" dxfId="1536" priority="3410">
      <formula>$J$191="☑"</formula>
    </cfRule>
  </conditionalFormatting>
  <conditionalFormatting sqref="K193:K195">
    <cfRule type="expression" dxfId="1535" priority="3418">
      <formula>AND($K$193="□",$K$194="□",$K$195="□")</formula>
    </cfRule>
    <cfRule type="expression" dxfId="1534" priority="3417" stopIfTrue="1">
      <formula>$J$191="□"</formula>
    </cfRule>
  </conditionalFormatting>
  <conditionalFormatting sqref="K197">
    <cfRule type="expression" dxfId="1533" priority="3799">
      <formula>$J$197="☑"</formula>
    </cfRule>
  </conditionalFormatting>
  <conditionalFormatting sqref="K200:K202">
    <cfRule type="expression" dxfId="1532" priority="4043">
      <formula>$J200="☑"</formula>
    </cfRule>
  </conditionalFormatting>
  <conditionalFormatting sqref="K207">
    <cfRule type="expression" dxfId="1531" priority="3659">
      <formula>$J$207="☑"</formula>
    </cfRule>
  </conditionalFormatting>
  <conditionalFormatting sqref="K209">
    <cfRule type="expression" dxfId="1530" priority="3839">
      <formula>$J$209="☑"</formula>
    </cfRule>
  </conditionalFormatting>
  <conditionalFormatting sqref="K211:K215">
    <cfRule type="expression" dxfId="1529" priority="3500">
      <formula>AND($K$211="□",$K$212="□",$K$213="□",$K$214="□",$K$215="□")</formula>
    </cfRule>
    <cfRule type="expression" dxfId="1528" priority="3499" stopIfTrue="1">
      <formula>$J$209="□"</formula>
    </cfRule>
  </conditionalFormatting>
  <conditionalFormatting sqref="K217">
    <cfRule type="expression" dxfId="1527" priority="3796">
      <formula>$J$217="☑"</formula>
    </cfRule>
  </conditionalFormatting>
  <conditionalFormatting sqref="K218">
    <cfRule type="expression" dxfId="1526" priority="3795">
      <formula>$J$218="☑"</formula>
    </cfRule>
  </conditionalFormatting>
  <conditionalFormatting sqref="K220:K222">
    <cfRule type="expression" dxfId="1525" priority="4030">
      <formula>$J220="☑"</formula>
    </cfRule>
  </conditionalFormatting>
  <conditionalFormatting sqref="K227">
    <cfRule type="expression" dxfId="1524" priority="3658">
      <formula>$J227="☑"</formula>
    </cfRule>
  </conditionalFormatting>
  <conditionalFormatting sqref="K229">
    <cfRule type="expression" dxfId="1523" priority="3847">
      <formula>$J$229="☑"</formula>
    </cfRule>
  </conditionalFormatting>
  <conditionalFormatting sqref="K231:K235">
    <cfRule type="expression" dxfId="1522" priority="3507" stopIfTrue="1">
      <formula>$J$229="□"</formula>
    </cfRule>
    <cfRule type="expression" dxfId="1521" priority="3508">
      <formula>AND($K$231="□",$K$232="□",$K$233="□",$K$234="□",$K$235="□")</formula>
    </cfRule>
  </conditionalFormatting>
  <conditionalFormatting sqref="K237">
    <cfRule type="expression" dxfId="1520" priority="3840">
      <formula>$J$237="☑"</formula>
    </cfRule>
  </conditionalFormatting>
  <conditionalFormatting sqref="K238">
    <cfRule type="expression" dxfId="1519" priority="4027">
      <formula>$J238="☑"</formula>
    </cfRule>
  </conditionalFormatting>
  <conditionalFormatting sqref="K240:K242">
    <cfRule type="expression" dxfId="1518" priority="4019">
      <formula>$J240="☑"</formula>
    </cfRule>
  </conditionalFormatting>
  <conditionalFormatting sqref="K247">
    <cfRule type="expression" dxfId="1517" priority="3657">
      <formula>$J$270="☑"</formula>
    </cfRule>
  </conditionalFormatting>
  <conditionalFormatting sqref="K249">
    <cfRule type="expression" dxfId="1516" priority="3869">
      <formula>$J$249="☑"</formula>
    </cfRule>
  </conditionalFormatting>
  <conditionalFormatting sqref="K251:K253">
    <cfRule type="expression" dxfId="1515" priority="2868" stopIfTrue="1">
      <formula>$J$249="□"</formula>
    </cfRule>
    <cfRule type="expression" dxfId="1514" priority="3523">
      <formula>AND($K$251="□",$K$252="□",$K$253="□")</formula>
    </cfRule>
  </conditionalFormatting>
  <conditionalFormatting sqref="K254">
    <cfRule type="expression" dxfId="1513" priority="3868">
      <formula>$J$254="☑"</formula>
    </cfRule>
  </conditionalFormatting>
  <conditionalFormatting sqref="K256:K258">
    <cfRule type="expression" dxfId="1512" priority="2874">
      <formula>AND($K$256="□",$K$257="□",$K$258="□")</formula>
    </cfRule>
    <cfRule type="expression" dxfId="1511" priority="2873" stopIfTrue="1">
      <formula>$J$254="□"</formula>
    </cfRule>
  </conditionalFormatting>
  <conditionalFormatting sqref="K260">
    <cfRule type="expression" dxfId="1510" priority="3863">
      <formula>$J$260="☑"</formula>
    </cfRule>
  </conditionalFormatting>
  <conditionalFormatting sqref="K261">
    <cfRule type="expression" dxfId="1509" priority="4016">
      <formula>$J261="☑"</formula>
    </cfRule>
  </conditionalFormatting>
  <conditionalFormatting sqref="K263">
    <cfRule type="expression" dxfId="1508" priority="3861">
      <formula>$J$263="☑"</formula>
    </cfRule>
  </conditionalFormatting>
  <conditionalFormatting sqref="K264">
    <cfRule type="expression" dxfId="1507" priority="3862">
      <formula>$J$264="☑"</formula>
    </cfRule>
  </conditionalFormatting>
  <conditionalFormatting sqref="K265">
    <cfRule type="expression" dxfId="1506" priority="4008">
      <formula>$J265="☑"</formula>
    </cfRule>
  </conditionalFormatting>
  <conditionalFormatting sqref="K270">
    <cfRule type="expression" dxfId="1505" priority="3656">
      <formula>$J270="☑"</formula>
    </cfRule>
  </conditionalFormatting>
  <conditionalFormatting sqref="K272">
    <cfRule type="expression" dxfId="1504" priority="2847">
      <formula>$J$272="☑"</formula>
    </cfRule>
  </conditionalFormatting>
  <conditionalFormatting sqref="K274:K278">
    <cfRule type="expression" dxfId="1503" priority="3532">
      <formula>AND($K$274="□",$K$275="□",$K$276="□",$K$277="□",$K$278="□")</formula>
    </cfRule>
    <cfRule type="expression" dxfId="1502" priority="3527" stopIfTrue="1">
      <formula>$J$272="□"</formula>
    </cfRule>
  </conditionalFormatting>
  <conditionalFormatting sqref="K280">
    <cfRule type="expression" dxfId="1501" priority="3874">
      <formula>$J$280="☑"</formula>
    </cfRule>
  </conditionalFormatting>
  <conditionalFormatting sqref="K283">
    <cfRule type="expression" dxfId="1500" priority="3997">
      <formula>$J283="☑"</formula>
    </cfRule>
  </conditionalFormatting>
  <conditionalFormatting sqref="K284">
    <cfRule type="expression" dxfId="1499" priority="3873">
      <formula>$J$284="☑"</formula>
    </cfRule>
  </conditionalFormatting>
  <conditionalFormatting sqref="K285">
    <cfRule type="expression" dxfId="1498" priority="3872">
      <formula>$J$285="☑"</formula>
    </cfRule>
  </conditionalFormatting>
  <conditionalFormatting sqref="K290">
    <cfRule type="expression" dxfId="1497" priority="3655">
      <formula>$J$290="☑"</formula>
    </cfRule>
  </conditionalFormatting>
  <conditionalFormatting sqref="K292">
    <cfRule type="expression" dxfId="1496" priority="3886">
      <formula>$J$292="☑"</formula>
    </cfRule>
  </conditionalFormatting>
  <conditionalFormatting sqref="K294:K297">
    <cfRule type="expression" dxfId="1495" priority="3549" stopIfTrue="1">
      <formula>$J$292="□"</formula>
    </cfRule>
    <cfRule type="expression" dxfId="1494" priority="3553">
      <formula>AND($K$294="□",$K$295="□",$K$296="□",$K$297="□")</formula>
    </cfRule>
  </conditionalFormatting>
  <conditionalFormatting sqref="K299">
    <cfRule type="expression" dxfId="1493" priority="3889">
      <formula>$J$299="☑"</formula>
    </cfRule>
  </conditionalFormatting>
  <conditionalFormatting sqref="K302:K304">
    <cfRule type="expression" dxfId="1492" priority="3986">
      <formula>$J302="☑"</formula>
    </cfRule>
  </conditionalFormatting>
  <conditionalFormatting sqref="K309">
    <cfRule type="expression" dxfId="1491" priority="3654">
      <formula>$J$309="☑"</formula>
    </cfRule>
  </conditionalFormatting>
  <conditionalFormatting sqref="K311">
    <cfRule type="expression" dxfId="1490" priority="3435">
      <formula>$J$311="☑"</formula>
    </cfRule>
  </conditionalFormatting>
  <conditionalFormatting sqref="K312">
    <cfRule type="expression" dxfId="1489" priority="3434">
      <formula>$J$312="☑"</formula>
    </cfRule>
  </conditionalFormatting>
  <conditionalFormatting sqref="K317">
    <cfRule type="expression" dxfId="1488" priority="2840">
      <formula>$J$317="☑"</formula>
    </cfRule>
  </conditionalFormatting>
  <conditionalFormatting sqref="K319">
    <cfRule type="expression" dxfId="1487" priority="3430">
      <formula>$J$319="☑"</formula>
    </cfRule>
  </conditionalFormatting>
  <conditionalFormatting sqref="K322:K324">
    <cfRule type="expression" dxfId="1486" priority="3975">
      <formula>$J322="☑"</formula>
    </cfRule>
  </conditionalFormatting>
  <conditionalFormatting sqref="K329">
    <cfRule type="expression" dxfId="1485" priority="3653">
      <formula>$J329="☑"</formula>
    </cfRule>
  </conditionalFormatting>
  <conditionalFormatting sqref="K331">
    <cfRule type="expression" dxfId="1484" priority="3937">
      <formula>$J$331="☑"</formula>
    </cfRule>
  </conditionalFormatting>
  <conditionalFormatting sqref="K333:K338">
    <cfRule type="expression" dxfId="1483" priority="3579">
      <formula>AND($K$333="□",$K$334="□",$K$335="□",$K$336="□",$K$337="□",$K$338="□")</formula>
    </cfRule>
    <cfRule type="expression" dxfId="1482" priority="3575" stopIfTrue="1">
      <formula>$J$331="□"</formula>
    </cfRule>
  </conditionalFormatting>
  <conditionalFormatting sqref="K339">
    <cfRule type="expression" dxfId="1481" priority="3930">
      <formula>$J$339="☑"</formula>
    </cfRule>
  </conditionalFormatting>
  <conditionalFormatting sqref="K341">
    <cfRule type="expression" dxfId="1480" priority="3938">
      <formula>$J$341="☑"</formula>
    </cfRule>
  </conditionalFormatting>
  <conditionalFormatting sqref="K344:K346">
    <cfRule type="expression" dxfId="1479" priority="3964">
      <formula>$J344="☑"</formula>
    </cfRule>
  </conditionalFormatting>
  <conditionalFormatting sqref="K351">
    <cfRule type="expression" dxfId="1478" priority="3652">
      <formula>$J$351="☑"</formula>
    </cfRule>
  </conditionalFormatting>
  <conditionalFormatting sqref="K353">
    <cfRule type="expression" dxfId="1477" priority="3916">
      <formula>$J$353="☑"</formula>
    </cfRule>
  </conditionalFormatting>
  <conditionalFormatting sqref="K355:K357">
    <cfRule type="expression" dxfId="1476" priority="3644">
      <formula>AND($K$355="□",$K$356="□",$K$357="□")</formula>
    </cfRule>
    <cfRule type="expression" dxfId="1475" priority="3640" stopIfTrue="1">
      <formula>$J$353="□"</formula>
    </cfRule>
  </conditionalFormatting>
  <conditionalFormatting sqref="K358">
    <cfRule type="expression" dxfId="1474" priority="3561">
      <formula>$J$358="☑"</formula>
    </cfRule>
  </conditionalFormatting>
  <conditionalFormatting sqref="K360:K362">
    <cfRule type="expression" dxfId="1473" priority="2831" stopIfTrue="1">
      <formula>$J$358="□"</formula>
    </cfRule>
    <cfRule type="expression" dxfId="1472" priority="2832">
      <formula>AND($K$360="□",$K$361="□",$K$362="□")</formula>
    </cfRule>
  </conditionalFormatting>
  <conditionalFormatting sqref="K363">
    <cfRule type="expression" dxfId="1471" priority="3900">
      <formula>$J$363="☑"</formula>
    </cfRule>
  </conditionalFormatting>
  <conditionalFormatting sqref="K365:K367">
    <cfRule type="expression" dxfId="1470" priority="3633" stopIfTrue="1">
      <formula>$J$363="□"</formula>
    </cfRule>
    <cfRule type="expression" dxfId="1469" priority="3635">
      <formula>AND($K$365="□",$K$366="□",$K$367="□")</formula>
    </cfRule>
  </conditionalFormatting>
  <conditionalFormatting sqref="K369">
    <cfRule type="expression" dxfId="1468" priority="3917">
      <formula>$J$369="☑"</formula>
    </cfRule>
  </conditionalFormatting>
  <conditionalFormatting sqref="K372:K374">
    <cfRule type="expression" dxfId="1467" priority="3919">
      <formula>$J372="☑"</formula>
    </cfRule>
  </conditionalFormatting>
  <conditionalFormatting sqref="K124:M125 J159">
    <cfRule type="expression" dxfId="1466" priority="3819">
      <formula>$J124="☑"</formula>
    </cfRule>
  </conditionalFormatting>
  <conditionalFormatting sqref="K126:M126">
    <cfRule type="expression" dxfId="1465" priority="5477">
      <formula>$K128="☑"</formula>
    </cfRule>
  </conditionalFormatting>
  <conditionalFormatting sqref="K138:M138">
    <cfRule type="expression" dxfId="1464" priority="4091">
      <formula>$J138="☑"</formula>
    </cfRule>
  </conditionalFormatting>
  <conditionalFormatting sqref="K154:M154">
    <cfRule type="expression" dxfId="1463" priority="3813">
      <formula>$J154="☑"</formula>
    </cfRule>
  </conditionalFormatting>
  <conditionalFormatting sqref="K179:M179">
    <cfRule type="expression" dxfId="1462" priority="3818">
      <formula>$J179="☑"</formula>
    </cfRule>
  </conditionalFormatting>
  <conditionalFormatting sqref="K198:M198">
    <cfRule type="expression" dxfId="1461" priority="4051">
      <formula>$J198="☑"</formula>
    </cfRule>
  </conditionalFormatting>
  <conditionalFormatting sqref="K281:M281">
    <cfRule type="expression" dxfId="1460" priority="3875">
      <formula>$J281="☑"</formula>
    </cfRule>
  </conditionalFormatting>
  <conditionalFormatting sqref="K300:M300">
    <cfRule type="expression" dxfId="1459" priority="3994">
      <formula>$J300="☑"</formula>
    </cfRule>
  </conditionalFormatting>
  <conditionalFormatting sqref="K320:M320">
    <cfRule type="expression" dxfId="1458" priority="3983">
      <formula>$J320="☑"</formula>
    </cfRule>
  </conditionalFormatting>
  <conditionalFormatting sqref="K342:M342">
    <cfRule type="expression" dxfId="1457" priority="3972">
      <formula>$J342="☑"</formula>
    </cfRule>
  </conditionalFormatting>
  <conditionalFormatting sqref="K370:M370">
    <cfRule type="expression" dxfId="1456" priority="3926">
      <formula>$J370="☑"</formula>
    </cfRule>
  </conditionalFormatting>
  <conditionalFormatting sqref="L58">
    <cfRule type="expression" dxfId="1455" priority="3766">
      <formula>$K$58="☑"</formula>
    </cfRule>
  </conditionalFormatting>
  <conditionalFormatting sqref="L59">
    <cfRule type="expression" dxfId="1454" priority="3763">
      <formula>$K$59="☑"</formula>
    </cfRule>
  </conditionalFormatting>
  <conditionalFormatting sqref="L60">
    <cfRule type="expression" dxfId="1453" priority="3764">
      <formula>$K$60="☑"</formula>
    </cfRule>
  </conditionalFormatting>
  <conditionalFormatting sqref="L61">
    <cfRule type="expression" dxfId="1452" priority="4210">
      <formula>$K$61="☑"</formula>
    </cfRule>
  </conditionalFormatting>
  <conditionalFormatting sqref="L62">
    <cfRule type="expression" dxfId="1451" priority="3765">
      <formula>$K$62="☑"</formula>
    </cfRule>
  </conditionalFormatting>
  <conditionalFormatting sqref="L78">
    <cfRule type="expression" dxfId="1450" priority="3440">
      <formula>$K$78="☑"</formula>
    </cfRule>
    <cfRule type="expression" dxfId="1449" priority="3439">
      <formula>$K$78="☑"</formula>
    </cfRule>
  </conditionalFormatting>
  <conditionalFormatting sqref="L79">
    <cfRule type="expression" dxfId="1448" priority="3464">
      <formula>$K$79="☑"</formula>
    </cfRule>
  </conditionalFormatting>
  <conditionalFormatting sqref="L80:L81">
    <cfRule type="expression" dxfId="1447" priority="3461">
      <formula>$K$80="☑"</formula>
    </cfRule>
  </conditionalFormatting>
  <conditionalFormatting sqref="L83">
    <cfRule type="expression" dxfId="1446" priority="3454">
      <formula>$K$83="☑"</formula>
    </cfRule>
  </conditionalFormatting>
  <conditionalFormatting sqref="L84">
    <cfRule type="expression" dxfId="1445" priority="2904">
      <formula>$K$84="☑"</formula>
    </cfRule>
  </conditionalFormatting>
  <conditionalFormatting sqref="L85">
    <cfRule type="expression" dxfId="1444" priority="3447">
      <formula>$K$85="☑"</formula>
    </cfRule>
  </conditionalFormatting>
  <conditionalFormatting sqref="L86">
    <cfRule type="expression" dxfId="1443" priority="3448">
      <formula>$K$86="☑"</formula>
    </cfRule>
  </conditionalFormatting>
  <conditionalFormatting sqref="L87">
    <cfRule type="expression" dxfId="1442" priority="3931">
      <formula>$K$87="☑"</formula>
    </cfRule>
  </conditionalFormatting>
  <conditionalFormatting sqref="L117:L118">
    <cfRule type="expression" dxfId="1441" priority="3806">
      <formula>$K$117="☑"</formula>
    </cfRule>
  </conditionalFormatting>
  <conditionalFormatting sqref="L150">
    <cfRule type="expression" dxfId="1440" priority="3782">
      <formula>$K$150="☑"</formula>
    </cfRule>
  </conditionalFormatting>
  <conditionalFormatting sqref="L151">
    <cfRule type="expression" dxfId="1439" priority="3781">
      <formula>$K$151="☑"</formula>
    </cfRule>
  </conditionalFormatting>
  <conditionalFormatting sqref="L167">
    <cfRule type="expression" dxfId="1438" priority="3791">
      <formula>$K$167="☑"</formula>
    </cfRule>
  </conditionalFormatting>
  <conditionalFormatting sqref="L168">
    <cfRule type="expression" dxfId="1437" priority="3790">
      <formula>$K$168="☑"</formula>
    </cfRule>
  </conditionalFormatting>
  <conditionalFormatting sqref="L169">
    <cfRule type="expression" dxfId="1436" priority="3789">
      <formula>$K$169="☑"</formula>
    </cfRule>
  </conditionalFormatting>
  <conditionalFormatting sqref="L170">
    <cfRule type="expression" dxfId="1435" priority="3787">
      <formula>$K$170="☑"</formula>
    </cfRule>
  </conditionalFormatting>
  <conditionalFormatting sqref="L171">
    <cfRule type="expression" dxfId="1434" priority="3786">
      <formula>$K$171="☑"</formula>
    </cfRule>
  </conditionalFormatting>
  <conditionalFormatting sqref="L174">
    <cfRule type="expression" dxfId="1433" priority="3353">
      <formula>$K$174="☑"</formula>
    </cfRule>
  </conditionalFormatting>
  <conditionalFormatting sqref="L175">
    <cfRule type="expression" dxfId="1432" priority="3352">
      <formula>$K$175="☑"</formula>
    </cfRule>
  </conditionalFormatting>
  <conditionalFormatting sqref="L176">
    <cfRule type="expression" dxfId="1431" priority="2885">
      <formula>$K$176="☑"</formula>
    </cfRule>
  </conditionalFormatting>
  <conditionalFormatting sqref="L193">
    <cfRule type="expression" dxfId="1430" priority="3409">
      <formula>$K$193="☑"</formula>
    </cfRule>
  </conditionalFormatting>
  <conditionalFormatting sqref="L194">
    <cfRule type="expression" dxfId="1429" priority="3408">
      <formula>$K$194="☑"</formula>
    </cfRule>
    <cfRule type="expression" dxfId="1428" priority="4053">
      <formula>$AA193="☑"</formula>
    </cfRule>
  </conditionalFormatting>
  <conditionalFormatting sqref="L195">
    <cfRule type="expression" dxfId="1427" priority="3491">
      <formula>$K$194="☑"</formula>
    </cfRule>
  </conditionalFormatting>
  <conditionalFormatting sqref="L211">
    <cfRule type="expression" dxfId="1426" priority="3838">
      <formula>$K$211="☑"</formula>
    </cfRule>
  </conditionalFormatting>
  <conditionalFormatting sqref="L212">
    <cfRule type="expression" dxfId="1425" priority="3837">
      <formula>$K$212="☑"</formula>
    </cfRule>
  </conditionalFormatting>
  <conditionalFormatting sqref="L213">
    <cfRule type="expression" dxfId="1424" priority="3836">
      <formula>$K$213="☑"</formula>
    </cfRule>
  </conditionalFormatting>
  <conditionalFormatting sqref="L214">
    <cfRule type="expression" dxfId="1423" priority="3835">
      <formula>$K$214="☑"</formula>
    </cfRule>
  </conditionalFormatting>
  <conditionalFormatting sqref="L215">
    <cfRule type="expression" dxfId="1422" priority="3834">
      <formula>$K$215="☑"</formula>
    </cfRule>
  </conditionalFormatting>
  <conditionalFormatting sqref="L231">
    <cfRule type="expression" dxfId="1421" priority="3846">
      <formula>$K$231="☑"</formula>
    </cfRule>
  </conditionalFormatting>
  <conditionalFormatting sqref="L232">
    <cfRule type="expression" dxfId="1420" priority="3845">
      <formula>$K$232="☑"</formula>
    </cfRule>
  </conditionalFormatting>
  <conditionalFormatting sqref="L233">
    <cfRule type="expression" dxfId="1419" priority="3844">
      <formula>$K$233="☑"</formula>
    </cfRule>
  </conditionalFormatting>
  <conditionalFormatting sqref="L234">
    <cfRule type="expression" dxfId="1418" priority="3843">
      <formula>$K$234="☑"</formula>
    </cfRule>
  </conditionalFormatting>
  <conditionalFormatting sqref="L235">
    <cfRule type="expression" dxfId="1417" priority="3842">
      <formula>$K$235="☑"</formula>
    </cfRule>
  </conditionalFormatting>
  <conditionalFormatting sqref="L251">
    <cfRule type="expression" dxfId="1416" priority="2852">
      <formula>$K$251="☑"</formula>
    </cfRule>
  </conditionalFormatting>
  <conditionalFormatting sqref="L252">
    <cfRule type="expression" dxfId="1415" priority="2850">
      <formula>$K$252="☑"</formula>
    </cfRule>
  </conditionalFormatting>
  <conditionalFormatting sqref="L253">
    <cfRule type="expression" dxfId="1414" priority="3537">
      <formula>$K$253="☑"</formula>
    </cfRule>
  </conditionalFormatting>
  <conditionalFormatting sqref="L256">
    <cfRule type="expression" dxfId="1413" priority="3867">
      <formula>$K$256="☑"</formula>
    </cfRule>
  </conditionalFormatting>
  <conditionalFormatting sqref="L257">
    <cfRule type="expression" dxfId="1412" priority="3866">
      <formula>$K$257="☑"</formula>
    </cfRule>
  </conditionalFormatting>
  <conditionalFormatting sqref="L258">
    <cfRule type="expression" dxfId="1411" priority="3865">
      <formula>$K$258="☑"</formula>
    </cfRule>
  </conditionalFormatting>
  <conditionalFormatting sqref="L274">
    <cfRule type="expression" dxfId="1410" priority="3877">
      <formula>$K$274="☑"</formula>
    </cfRule>
    <cfRule type="expression" dxfId="1409" priority="3881">
      <formula>$K$294="☑"</formula>
    </cfRule>
  </conditionalFormatting>
  <conditionalFormatting sqref="L275">
    <cfRule type="expression" dxfId="1408" priority="3878">
      <formula>$K$275="☑"</formula>
    </cfRule>
  </conditionalFormatting>
  <conditionalFormatting sqref="L276">
    <cfRule type="expression" dxfId="1407" priority="3880">
      <formula>$K$276="☑"</formula>
    </cfRule>
  </conditionalFormatting>
  <conditionalFormatting sqref="L277">
    <cfRule type="expression" dxfId="1406" priority="3879">
      <formula>$K$277="☑"</formula>
    </cfRule>
  </conditionalFormatting>
  <conditionalFormatting sqref="L278">
    <cfRule type="expression" dxfId="1405" priority="3876">
      <formula>$K$278="☑"</formula>
    </cfRule>
  </conditionalFormatting>
  <conditionalFormatting sqref="L294">
    <cfRule type="expression" dxfId="1404" priority="3887">
      <formula>$K$294="☑"</formula>
    </cfRule>
  </conditionalFormatting>
  <conditionalFormatting sqref="L295">
    <cfRule type="expression" dxfId="1403" priority="3891">
      <formula>$K$295="☑"</formula>
    </cfRule>
  </conditionalFormatting>
  <conditionalFormatting sqref="L296">
    <cfRule type="expression" dxfId="1402" priority="3890">
      <formula>$K$296="☑"</formula>
    </cfRule>
  </conditionalFormatting>
  <conditionalFormatting sqref="L297">
    <cfRule type="expression" dxfId="1401" priority="3895">
      <formula>$K$297="☑"</formula>
    </cfRule>
  </conditionalFormatting>
  <conditionalFormatting sqref="L301">
    <cfRule type="expression" dxfId="1400" priority="5497">
      <formula>$J302="☑"</formula>
    </cfRule>
  </conditionalFormatting>
  <conditionalFormatting sqref="L314">
    <cfRule type="expression" dxfId="1399" priority="3433">
      <formula>AND($J$312="☑",$K$314="☑")</formula>
    </cfRule>
  </conditionalFormatting>
  <conditionalFormatting sqref="L315">
    <cfRule type="expression" dxfId="1398" priority="3431">
      <formula>AND($J$312="☑",$K$315="□")</formula>
    </cfRule>
    <cfRule type="expression" dxfId="1397" priority="3432">
      <formula>AND($J$312="☑",$K$315="☑")</formula>
    </cfRule>
  </conditionalFormatting>
  <conditionalFormatting sqref="L333">
    <cfRule type="expression" dxfId="1396" priority="3935">
      <formula>$K$333="☑"</formula>
    </cfRule>
  </conditionalFormatting>
  <conditionalFormatting sqref="L334">
    <cfRule type="expression" dxfId="1395" priority="3557">
      <formula>$K$334="☑"</formula>
    </cfRule>
  </conditionalFormatting>
  <conditionalFormatting sqref="L335">
    <cfRule type="expression" dxfId="1394" priority="3934">
      <formula>$K$335="☑"</formula>
    </cfRule>
  </conditionalFormatting>
  <conditionalFormatting sqref="L336">
    <cfRule type="expression" dxfId="1393" priority="3933">
      <formula>$K$336="☑"</formula>
    </cfRule>
  </conditionalFormatting>
  <conditionalFormatting sqref="L337">
    <cfRule type="expression" dxfId="1392" priority="3932">
      <formula>$K$337="☑"</formula>
    </cfRule>
  </conditionalFormatting>
  <conditionalFormatting sqref="L338">
    <cfRule type="expression" dxfId="1391" priority="2903">
      <formula>$K$338="☑"</formula>
    </cfRule>
  </conditionalFormatting>
  <conditionalFormatting sqref="L355">
    <cfRule type="expression" dxfId="1390" priority="3914">
      <formula>$K$355="☑"</formula>
    </cfRule>
  </conditionalFormatting>
  <conditionalFormatting sqref="L356">
    <cfRule type="expression" dxfId="1389" priority="2833">
      <formula>$K$356="☑"</formula>
    </cfRule>
  </conditionalFormatting>
  <conditionalFormatting sqref="L357">
    <cfRule type="expression" dxfId="1388" priority="3560">
      <formula>$K$357="☑"</formula>
    </cfRule>
  </conditionalFormatting>
  <conditionalFormatting sqref="L360">
    <cfRule type="expression" dxfId="1387" priority="3913">
      <formula>$K$360="☑"</formula>
    </cfRule>
  </conditionalFormatting>
  <conditionalFormatting sqref="L361">
    <cfRule type="expression" dxfId="1386" priority="3912">
      <formula>$K$361="☑"</formula>
    </cfRule>
  </conditionalFormatting>
  <conditionalFormatting sqref="L362">
    <cfRule type="expression" dxfId="1385" priority="3911">
      <formula>$K$362="☑"</formula>
    </cfRule>
  </conditionalFormatting>
  <conditionalFormatting sqref="L365">
    <cfRule type="expression" dxfId="1384" priority="3902">
      <formula>$K$365="☑"</formula>
    </cfRule>
  </conditionalFormatting>
  <conditionalFormatting sqref="L366">
    <cfRule type="expression" dxfId="1383" priority="3903">
      <formula>$K$366="☑"</formula>
    </cfRule>
  </conditionalFormatting>
  <conditionalFormatting sqref="L367">
    <cfRule type="expression" dxfId="1382" priority="3901">
      <formula>$K$367="☑"</formula>
    </cfRule>
  </conditionalFormatting>
  <conditionalFormatting sqref="L35:M35">
    <cfRule type="expression" dxfId="1381" priority="770">
      <formula>$J35="☑"</formula>
    </cfRule>
  </conditionalFormatting>
  <conditionalFormatting sqref="L76:M76">
    <cfRule type="expression" dxfId="1380" priority="4146">
      <formula>$AA76="☑"</formula>
    </cfRule>
  </conditionalFormatting>
  <conditionalFormatting sqref="L109:M109">
    <cfRule type="expression" dxfId="1379" priority="747">
      <formula>$J109="☑"</formula>
    </cfRule>
  </conditionalFormatting>
  <conditionalFormatting sqref="L120:M120">
    <cfRule type="expression" dxfId="1378" priority="3804">
      <formula>$V120="☑"</formula>
    </cfRule>
  </conditionalFormatting>
  <conditionalFormatting sqref="L140:M143">
    <cfRule type="expression" dxfId="1377" priority="3826">
      <formula>$J140="☑"</formula>
    </cfRule>
  </conditionalFormatting>
  <conditionalFormatting sqref="L152:M152">
    <cfRule type="expression" dxfId="1376" priority="4086">
      <formula>$V152="☑"</formula>
    </cfRule>
  </conditionalFormatting>
  <conditionalFormatting sqref="L156:M159">
    <cfRule type="expression" dxfId="1375" priority="3822">
      <formula>$J156="☑"</formula>
    </cfRule>
  </conditionalFormatting>
  <conditionalFormatting sqref="L177:M177">
    <cfRule type="expression" dxfId="1374" priority="3817">
      <formula>$V177="☑"</formula>
    </cfRule>
  </conditionalFormatting>
  <conditionalFormatting sqref="L181:M184">
    <cfRule type="expression" dxfId="1373" priority="4072">
      <formula>$J181="☑"</formula>
    </cfRule>
  </conditionalFormatting>
  <conditionalFormatting sqref="L196:M196">
    <cfRule type="expression" dxfId="1372" priority="4050">
      <formula>$V196="☑"</formula>
    </cfRule>
  </conditionalFormatting>
  <conditionalFormatting sqref="L200:M203">
    <cfRule type="expression" dxfId="1371" priority="4047">
      <formula>$J200="☑"</formula>
    </cfRule>
  </conditionalFormatting>
  <conditionalFormatting sqref="L216:M216">
    <cfRule type="expression" dxfId="1370" priority="4037">
      <formula>$V216="☑"</formula>
    </cfRule>
  </conditionalFormatting>
  <conditionalFormatting sqref="L220:M223">
    <cfRule type="expression" dxfId="1369" priority="4034">
      <formula>$J220="☑"</formula>
    </cfRule>
  </conditionalFormatting>
  <conditionalFormatting sqref="L236:M236">
    <cfRule type="expression" dxfId="1368" priority="4026">
      <formula>$V236="☑"</formula>
    </cfRule>
  </conditionalFormatting>
  <conditionalFormatting sqref="L240:M243">
    <cfRule type="expression" dxfId="1367" priority="4023">
      <formula>$J240="☑"</formula>
    </cfRule>
  </conditionalFormatting>
  <conditionalFormatting sqref="L259:M259">
    <cfRule type="expression" dxfId="1366" priority="4015">
      <formula>$V259="☑"</formula>
    </cfRule>
  </conditionalFormatting>
  <conditionalFormatting sqref="L263:M266">
    <cfRule type="expression" dxfId="1365" priority="4012">
      <formula>$J263="☑"</formula>
    </cfRule>
  </conditionalFormatting>
  <conditionalFormatting sqref="L279:M279">
    <cfRule type="expression" dxfId="1364" priority="4004">
      <formula>$V279="☑"</formula>
    </cfRule>
  </conditionalFormatting>
  <conditionalFormatting sqref="L283:M286">
    <cfRule type="expression" dxfId="1363" priority="4001">
      <formula>$J283="☑"</formula>
    </cfRule>
  </conditionalFormatting>
  <conditionalFormatting sqref="L298:M298">
    <cfRule type="expression" dxfId="1362" priority="3993">
      <formula>$V298="☑"</formula>
    </cfRule>
  </conditionalFormatting>
  <conditionalFormatting sqref="L318:M318">
    <cfRule type="expression" dxfId="1361" priority="3982">
      <formula>$V318="☑"</formula>
    </cfRule>
  </conditionalFormatting>
  <conditionalFormatting sqref="L322:M325">
    <cfRule type="expression" dxfId="1360" priority="3979">
      <formula>$J322="☑"</formula>
    </cfRule>
  </conditionalFormatting>
  <conditionalFormatting sqref="L340:M340">
    <cfRule type="expression" dxfId="1359" priority="3971">
      <formula>$V340="☑"</formula>
    </cfRule>
  </conditionalFormatting>
  <conditionalFormatting sqref="L344:M347">
    <cfRule type="expression" dxfId="1358" priority="3968">
      <formula>$J344="☑"</formula>
    </cfRule>
  </conditionalFormatting>
  <conditionalFormatting sqref="L368:M368">
    <cfRule type="expression" dxfId="1357" priority="3925">
      <formula>$V368="☑"</formula>
    </cfRule>
  </conditionalFormatting>
  <conditionalFormatting sqref="L372:M375">
    <cfRule type="expression" dxfId="1356" priority="3922">
      <formula>$J372="☑"</formula>
    </cfRule>
  </conditionalFormatting>
  <conditionalFormatting sqref="M78:M79">
    <cfRule type="expression" dxfId="1355" priority="4214">
      <formula>$AA78="☑"</formula>
    </cfRule>
  </conditionalFormatting>
  <conditionalFormatting sqref="M83:M86">
    <cfRule type="expression" dxfId="1354" priority="3455">
      <formula>$AA83="☑"</formula>
    </cfRule>
  </conditionalFormatting>
  <conditionalFormatting sqref="M134:N135">
    <cfRule type="expression" dxfId="1353" priority="3472">
      <formula>$J$133="☑"</formula>
    </cfRule>
  </conditionalFormatting>
  <conditionalFormatting sqref="N80">
    <cfRule type="expression" dxfId="1352" priority="3460">
      <formula>$K$80="☑"</formula>
    </cfRule>
  </conditionalFormatting>
  <conditionalFormatting sqref="N235">
    <cfRule type="expression" dxfId="1351" priority="3841">
      <formula>$K$235="☑"</formula>
    </cfRule>
  </conditionalFormatting>
  <conditionalFormatting sqref="N62:O62">
    <cfRule type="expression" dxfId="1350" priority="3769">
      <formula>$K$62="☑"</formula>
    </cfRule>
  </conditionalFormatting>
  <conditionalFormatting sqref="N87:O87">
    <cfRule type="expression" dxfId="1349" priority="2902">
      <formula>$K$87="☑"</formula>
    </cfRule>
  </conditionalFormatting>
  <conditionalFormatting sqref="N119:O119">
    <cfRule type="expression" dxfId="1348" priority="3808">
      <formula>$K$119="☑"</formula>
    </cfRule>
  </conditionalFormatting>
  <conditionalFormatting sqref="N171:O171">
    <cfRule type="expression" dxfId="1347" priority="3785">
      <formula>$K$171="☑"</formula>
    </cfRule>
  </conditionalFormatting>
  <conditionalFormatting sqref="N176:O176">
    <cfRule type="expression" dxfId="1346" priority="5506">
      <formula>$K$176="☑"</formula>
    </cfRule>
  </conditionalFormatting>
  <conditionalFormatting sqref="N195:O195">
    <cfRule type="expression" dxfId="1345" priority="3419">
      <formula>$K$195="☑"</formula>
    </cfRule>
  </conditionalFormatting>
  <conditionalFormatting sqref="N215:O215">
    <cfRule type="expression" dxfId="1344" priority="3832">
      <formula>$K$215="☑"</formula>
    </cfRule>
  </conditionalFormatting>
  <conditionalFormatting sqref="N253:O253">
    <cfRule type="expression" dxfId="1343" priority="3538">
      <formula>$K$253="☑"</formula>
    </cfRule>
  </conditionalFormatting>
  <conditionalFormatting sqref="N258:O258">
    <cfRule type="expression" dxfId="1342" priority="5474">
      <formula>$K$258="☑"</formula>
    </cfRule>
  </conditionalFormatting>
  <conditionalFormatting sqref="N278:O278">
    <cfRule type="expression" dxfId="1341" priority="3882">
      <formula>$K$278="☑"</formula>
    </cfRule>
  </conditionalFormatting>
  <conditionalFormatting sqref="N297:O297">
    <cfRule type="expression" dxfId="1340" priority="3896">
      <formula>$K$297="☑"</formula>
    </cfRule>
  </conditionalFormatting>
  <conditionalFormatting sqref="N338:O338">
    <cfRule type="expression" dxfId="1339" priority="2839">
      <formula>$K$338="☑"</formula>
    </cfRule>
  </conditionalFormatting>
  <conditionalFormatting sqref="N367:O367">
    <cfRule type="expression" dxfId="1338" priority="3904">
      <formula>$K$367="☑"</formula>
    </cfRule>
  </conditionalFormatting>
  <conditionalFormatting sqref="O66">
    <cfRule type="expression" dxfId="1337" priority="326" stopIfTrue="1">
      <formula>$J$53="☑"</formula>
    </cfRule>
    <cfRule type="expression" dxfId="1336" priority="327" stopIfTrue="1">
      <formula>$J$55="□"</formula>
    </cfRule>
  </conditionalFormatting>
  <conditionalFormatting sqref="O67">
    <cfRule type="expression" dxfId="1335" priority="3740">
      <formula>$J$67="☑"</formula>
    </cfRule>
  </conditionalFormatting>
  <conditionalFormatting sqref="O92">
    <cfRule type="expression" dxfId="1334" priority="3705">
      <formula>$J$92="☑"</formula>
    </cfRule>
  </conditionalFormatting>
  <conditionalFormatting sqref="O109">
    <cfRule type="expression" dxfId="1333" priority="748">
      <formula>$AK$35=1</formula>
    </cfRule>
  </conditionalFormatting>
  <conditionalFormatting sqref="O124">
    <cfRule type="expression" dxfId="1332" priority="2896">
      <formula>$J$124="☑"</formula>
    </cfRule>
  </conditionalFormatting>
  <conditionalFormatting sqref="O140">
    <cfRule type="expression" dxfId="1331" priority="3467">
      <formula>$J$140="☑"</formula>
    </cfRule>
  </conditionalFormatting>
  <conditionalFormatting sqref="O142:O143 P128">
    <cfRule type="expression" dxfId="1330" priority="3825">
      <formula>$AK$35=1</formula>
    </cfRule>
  </conditionalFormatting>
  <conditionalFormatting sqref="O156">
    <cfRule type="expression" dxfId="1329" priority="3474">
      <formula>$J$156="☑"</formula>
    </cfRule>
  </conditionalFormatting>
  <conditionalFormatting sqref="O158:O159">
    <cfRule type="expression" dxfId="1328" priority="3821">
      <formula>$AK$35=1</formula>
    </cfRule>
  </conditionalFormatting>
  <conditionalFormatting sqref="O181">
    <cfRule type="expression" dxfId="1327" priority="2884">
      <formula>$J$181="☑"</formula>
    </cfRule>
  </conditionalFormatting>
  <conditionalFormatting sqref="O183">
    <cfRule type="expression" dxfId="1326" priority="4073">
      <formula>$AK$35=1</formula>
    </cfRule>
  </conditionalFormatting>
  <conditionalFormatting sqref="O193">
    <cfRule type="expression" dxfId="1325" priority="3814">
      <formula>$K$193="☑"</formula>
    </cfRule>
  </conditionalFormatting>
  <conditionalFormatting sqref="O200">
    <cfRule type="expression" dxfId="1324" priority="3493">
      <formula>$J$200="☑"</formula>
    </cfRule>
  </conditionalFormatting>
  <conditionalFormatting sqref="O202">
    <cfRule type="expression" dxfId="1323" priority="4048">
      <formula>$AK$35=1</formula>
    </cfRule>
  </conditionalFormatting>
  <conditionalFormatting sqref="O220">
    <cfRule type="expression" dxfId="1322" priority="3496">
      <formula>$J$220="☑"</formula>
    </cfRule>
  </conditionalFormatting>
  <conditionalFormatting sqref="O222">
    <cfRule type="expression" dxfId="1321" priority="4035">
      <formula>$AK$35=1</formula>
    </cfRule>
  </conditionalFormatting>
  <conditionalFormatting sqref="O240">
    <cfRule type="expression" dxfId="1320" priority="3501">
      <formula>$J$240="☑"</formula>
    </cfRule>
  </conditionalFormatting>
  <conditionalFormatting sqref="O242">
    <cfRule type="expression" dxfId="1319" priority="4024">
      <formula>$AK$35=1</formula>
    </cfRule>
  </conditionalFormatting>
  <conditionalFormatting sqref="O263">
    <cfRule type="expression" dxfId="1318" priority="3509">
      <formula>$J$263="☑"</formula>
    </cfRule>
  </conditionalFormatting>
  <conditionalFormatting sqref="O265">
    <cfRule type="expression" dxfId="1317" priority="4013">
      <formula>$AK$35=1</formula>
    </cfRule>
  </conditionalFormatting>
  <conditionalFormatting sqref="O283">
    <cfRule type="expression" dxfId="1316" priority="3526">
      <formula>$J$283="☑"</formula>
    </cfRule>
  </conditionalFormatting>
  <conditionalFormatting sqref="O285">
    <cfRule type="expression" dxfId="1315" priority="4002">
      <formula>$AK$35=1</formula>
    </cfRule>
  </conditionalFormatting>
  <conditionalFormatting sqref="O302">
    <cfRule type="expression" dxfId="1314" priority="3885">
      <formula>$J$302="☑"</formula>
    </cfRule>
  </conditionalFormatting>
  <conditionalFormatting sqref="O304">
    <cfRule type="expression" dxfId="1313" priority="3991">
      <formula>$AK$35=1</formula>
    </cfRule>
  </conditionalFormatting>
  <conditionalFormatting sqref="O322">
    <cfRule type="expression" dxfId="1312" priority="3429">
      <formula>$J$322="☑"</formula>
    </cfRule>
  </conditionalFormatting>
  <conditionalFormatting sqref="O324">
    <cfRule type="expression" dxfId="1311" priority="3980">
      <formula>$AK$35=1</formula>
    </cfRule>
  </conditionalFormatting>
  <conditionalFormatting sqref="O344">
    <cfRule type="expression" dxfId="1310" priority="3928">
      <formula>$J$344="☑"</formula>
    </cfRule>
  </conditionalFormatting>
  <conditionalFormatting sqref="O346">
    <cfRule type="expression" dxfId="1309" priority="3969">
      <formula>$AK$35=1</formula>
    </cfRule>
  </conditionalFormatting>
  <conditionalFormatting sqref="O372">
    <cfRule type="expression" dxfId="1308" priority="3907">
      <formula>$J$372="☑"</formula>
    </cfRule>
  </conditionalFormatting>
  <conditionalFormatting sqref="O374">
    <cfRule type="expression" dxfId="1307" priority="3923">
      <formula>$AK$35=1</formula>
    </cfRule>
  </conditionalFormatting>
  <conditionalFormatting sqref="O35:P35">
    <cfRule type="expression" dxfId="1306" priority="772">
      <formula>$AK$35=1</formula>
    </cfRule>
  </conditionalFormatting>
  <conditionalFormatting sqref="O69:P70">
    <cfRule type="expression" dxfId="1305" priority="4150">
      <formula>$AK$35=1</formula>
    </cfRule>
  </conditionalFormatting>
  <conditionalFormatting sqref="O94:P95">
    <cfRule type="expression" dxfId="1304" priority="3738">
      <formula>$AK$35=1</formula>
    </cfRule>
  </conditionalFormatting>
  <conditionalFormatting sqref="O126:P127">
    <cfRule type="expression" dxfId="1303" priority="3802">
      <formula>$AK$35=1</formula>
    </cfRule>
  </conditionalFormatting>
  <conditionalFormatting sqref="O184:P184">
    <cfRule type="expression" dxfId="1302" priority="4071">
      <formula>$AK$35=1</formula>
    </cfRule>
  </conditionalFormatting>
  <conditionalFormatting sqref="O203:P203">
    <cfRule type="expression" dxfId="1301" priority="4046">
      <formula>$AK$35=1</formula>
    </cfRule>
  </conditionalFormatting>
  <conditionalFormatting sqref="O223:P223">
    <cfRule type="expression" dxfId="1300" priority="4033">
      <formula>$AK$35=1</formula>
    </cfRule>
  </conditionalFormatting>
  <conditionalFormatting sqref="O243:P243">
    <cfRule type="expression" dxfId="1299" priority="4022">
      <formula>$AK$35=1</formula>
    </cfRule>
  </conditionalFormatting>
  <conditionalFormatting sqref="O266:P266">
    <cfRule type="expression" dxfId="1298" priority="4011">
      <formula>$AK$35=1</formula>
    </cfRule>
  </conditionalFormatting>
  <conditionalFormatting sqref="O286:P286">
    <cfRule type="expression" dxfId="1297" priority="4000">
      <formula>$AK$35=1</formula>
    </cfRule>
  </conditionalFormatting>
  <conditionalFormatting sqref="O305:P305">
    <cfRule type="expression" dxfId="1296" priority="3989">
      <formula>$AK$35=1</formula>
    </cfRule>
  </conditionalFormatting>
  <conditionalFormatting sqref="O325:P325">
    <cfRule type="expression" dxfId="1295" priority="3978">
      <formula>$AK$35=1</formula>
    </cfRule>
  </conditionalFormatting>
  <conditionalFormatting sqref="O347:P347">
    <cfRule type="expression" dxfId="1294" priority="3967">
      <formula>$AK$35=1</formula>
    </cfRule>
  </conditionalFormatting>
  <conditionalFormatting sqref="O375:P375">
    <cfRule type="expression" dxfId="1293" priority="3921">
      <formula>$AK$35=1</formula>
    </cfRule>
  </conditionalFormatting>
  <conditionalFormatting sqref="P71">
    <cfRule type="expression" dxfId="1292" priority="4097">
      <formula>$AK$35=1</formula>
    </cfRule>
  </conditionalFormatting>
  <conditionalFormatting sqref="P96">
    <cfRule type="expression" dxfId="1291" priority="3736">
      <formula>$AK$35=1</formula>
    </cfRule>
  </conditionalFormatting>
  <conditionalFormatting sqref="P143:P144">
    <cfRule type="expression" dxfId="1290" priority="4083">
      <formula>$AK$35=1</formula>
    </cfRule>
  </conditionalFormatting>
  <conditionalFormatting sqref="P159:P160">
    <cfRule type="expression" dxfId="1289" priority="4081">
      <formula>$AK$35=1</formula>
    </cfRule>
  </conditionalFormatting>
  <conditionalFormatting sqref="P185">
    <cfRule type="expression" dxfId="1288" priority="4077">
      <formula>$AK$35=1</formula>
    </cfRule>
  </conditionalFormatting>
  <conditionalFormatting sqref="P204">
    <cfRule type="expression" dxfId="1287" priority="4052">
      <formula>$AK$35=1</formula>
    </cfRule>
  </conditionalFormatting>
  <conditionalFormatting sqref="P224">
    <cfRule type="expression" dxfId="1286" priority="4039">
      <formula>$AK$35=1</formula>
    </cfRule>
  </conditionalFormatting>
  <conditionalFormatting sqref="P244">
    <cfRule type="expression" dxfId="1285" priority="4028">
      <formula>$AK$35=1</formula>
    </cfRule>
  </conditionalFormatting>
  <conditionalFormatting sqref="P267">
    <cfRule type="expression" dxfId="1284" priority="4017">
      <formula>$AK$35=1</formula>
    </cfRule>
  </conditionalFormatting>
  <conditionalFormatting sqref="P287">
    <cfRule type="expression" dxfId="1283" priority="4006">
      <formula>$AK$35=1</formula>
    </cfRule>
  </conditionalFormatting>
  <conditionalFormatting sqref="P306">
    <cfRule type="expression" dxfId="1282" priority="3995">
      <formula>$AK$35=1</formula>
    </cfRule>
  </conditionalFormatting>
  <conditionalFormatting sqref="P326">
    <cfRule type="expression" dxfId="1281" priority="3984">
      <formula>$AK$35=1</formula>
    </cfRule>
  </conditionalFormatting>
  <conditionalFormatting sqref="P348">
    <cfRule type="expression" dxfId="1280" priority="3973">
      <formula>$AK$35=1</formula>
    </cfRule>
  </conditionalFormatting>
  <conditionalFormatting sqref="P376">
    <cfRule type="expression" dxfId="1279" priority="3927">
      <formula>$AK$35=1</formula>
    </cfRule>
  </conditionalFormatting>
  <conditionalFormatting sqref="Q37">
    <cfRule type="expression" dxfId="1278" priority="767">
      <formula>$AK$35=1</formula>
    </cfRule>
  </conditionalFormatting>
  <conditionalFormatting sqref="Q97">
    <cfRule type="expression" dxfId="1277" priority="3737">
      <formula>$AK$35=1</formula>
    </cfRule>
  </conditionalFormatting>
  <conditionalFormatting sqref="Q111">
    <cfRule type="expression" dxfId="1276" priority="650">
      <formula>$AK$35=1</formula>
    </cfRule>
  </conditionalFormatting>
  <conditionalFormatting sqref="Q349:Q350">
    <cfRule type="expression" dxfId="1275" priority="3966">
      <formula>$AK$35=1</formula>
    </cfRule>
  </conditionalFormatting>
  <conditionalFormatting sqref="Q377">
    <cfRule type="expression" dxfId="1274" priority="3920">
      <formula>$AK$35=1</formula>
    </cfRule>
  </conditionalFormatting>
  <conditionalFormatting sqref="Q379">
    <cfRule type="expression" dxfId="1273" priority="563">
      <formula>$AK$35=1</formula>
    </cfRule>
  </conditionalFormatting>
  <conditionalFormatting sqref="Q72:R74">
    <cfRule type="expression" dxfId="1272" priority="4141">
      <formula>$AK$35=1</formula>
    </cfRule>
  </conditionalFormatting>
  <conditionalFormatting sqref="Q129:R130">
    <cfRule type="expression" dxfId="1271" priority="4100">
      <formula>$AK$35=1</formula>
    </cfRule>
  </conditionalFormatting>
  <conditionalFormatting sqref="Q145:R147">
    <cfRule type="expression" dxfId="1270" priority="4088">
      <formula>$AK$35=1</formula>
    </cfRule>
  </conditionalFormatting>
  <conditionalFormatting sqref="Q161:R161">
    <cfRule type="expression" dxfId="1269" priority="4080">
      <formula>$AK$35=1</formula>
    </cfRule>
  </conditionalFormatting>
  <conditionalFormatting sqref="Q186:R187">
    <cfRule type="expression" dxfId="1268" priority="4070">
      <formula>$AK$35=1</formula>
    </cfRule>
  </conditionalFormatting>
  <conditionalFormatting sqref="Q205:R206">
    <cfRule type="expression" dxfId="1267" priority="4045">
      <formula>$AK$35=1</formula>
    </cfRule>
  </conditionalFormatting>
  <conditionalFormatting sqref="Q225:R226">
    <cfRule type="expression" dxfId="1266" priority="4032">
      <formula>$AK$35=1</formula>
    </cfRule>
  </conditionalFormatting>
  <conditionalFormatting sqref="Q245:R246">
    <cfRule type="expression" dxfId="1265" priority="4021">
      <formula>$AK$35=1</formula>
    </cfRule>
  </conditionalFormatting>
  <conditionalFormatting sqref="Q268:R269">
    <cfRule type="expression" dxfId="1264" priority="4010">
      <formula>$AK$35=1</formula>
    </cfRule>
  </conditionalFormatting>
  <conditionalFormatting sqref="Q288:R289">
    <cfRule type="expression" dxfId="1263" priority="3999">
      <formula>$AK$35=1</formula>
    </cfRule>
  </conditionalFormatting>
  <conditionalFormatting sqref="Q307:R308">
    <cfRule type="expression" dxfId="1262" priority="3988">
      <formula>$AK$35=1</formula>
    </cfRule>
  </conditionalFormatting>
  <conditionalFormatting sqref="Q327:R328">
    <cfRule type="expression" dxfId="1261" priority="3977">
      <formula>$AK$35=1</formula>
    </cfRule>
  </conditionalFormatting>
  <conditionalFormatting sqref="R109">
    <cfRule type="expression" dxfId="1260" priority="4130">
      <formula>$AK$35=1</formula>
    </cfRule>
  </conditionalFormatting>
  <conditionalFormatting sqref="S20:AH32 S33:AC33 AF33:AH34 S34:AD34 S35:AH377">
    <cfRule type="expression" dxfId="1259" priority="5" stopIfTrue="1">
      <formula>$S$19="□"</formula>
    </cfRule>
  </conditionalFormatting>
  <conditionalFormatting sqref="T13">
    <cfRule type="expression" dxfId="1258" priority="778">
      <formula>$S$13="☑"</formula>
    </cfRule>
  </conditionalFormatting>
  <conditionalFormatting sqref="T14">
    <cfRule type="expression" dxfId="1257" priority="541">
      <formula>$S$14="☑"</formula>
    </cfRule>
  </conditionalFormatting>
  <conditionalFormatting sqref="T15">
    <cfRule type="expression" dxfId="1256" priority="540">
      <formula>$S$15="☑"</formula>
    </cfRule>
  </conditionalFormatting>
  <conditionalFormatting sqref="T16">
    <cfRule type="expression" dxfId="1255" priority="2226">
      <formula>$S$16="☑"</formula>
    </cfRule>
  </conditionalFormatting>
  <conditionalFormatting sqref="T17">
    <cfRule type="expression" dxfId="1254" priority="539">
      <formula>$S$17="☑"</formula>
    </cfRule>
  </conditionalFormatting>
  <conditionalFormatting sqref="T64 U67 U143:U145 T175 C64 D67 D143:D145 C175">
    <cfRule type="expression" dxfId="1253" priority="3773">
      <formula>$V64="☑"</formula>
    </cfRule>
  </conditionalFormatting>
  <conditionalFormatting sqref="T66">
    <cfRule type="expression" dxfId="1252" priority="2591">
      <formula>$V66="☑"</formula>
    </cfRule>
  </conditionalFormatting>
  <conditionalFormatting sqref="T68">
    <cfRule type="expression" dxfId="1251" priority="2814">
      <formula>$V68="☑"</formula>
    </cfRule>
  </conditionalFormatting>
  <conditionalFormatting sqref="T155">
    <cfRule type="expression" dxfId="1250" priority="2594">
      <formula>$V155="☑"</formula>
    </cfRule>
  </conditionalFormatting>
  <conditionalFormatting sqref="T158">
    <cfRule type="expression" dxfId="1249" priority="2595">
      <formula>$V158="☑"</formula>
    </cfRule>
  </conditionalFormatting>
  <conditionalFormatting sqref="T172">
    <cfRule type="expression" dxfId="1248" priority="2598">
      <formula>$V172="☑"</formula>
    </cfRule>
  </conditionalFormatting>
  <conditionalFormatting sqref="T216">
    <cfRule type="expression" dxfId="1247" priority="2649">
      <formula>$V216="☑"</formula>
    </cfRule>
  </conditionalFormatting>
  <conditionalFormatting sqref="T236">
    <cfRule type="expression" dxfId="1246" priority="2650">
      <formula>$V236="☑"</formula>
    </cfRule>
  </conditionalFormatting>
  <conditionalFormatting sqref="T279">
    <cfRule type="expression" dxfId="1245" priority="2654">
      <formula>$V279="☑"</formula>
    </cfRule>
  </conditionalFormatting>
  <conditionalFormatting sqref="T281">
    <cfRule type="expression" dxfId="1244" priority="2674">
      <formula>$V281="☑"</formula>
    </cfRule>
  </conditionalFormatting>
  <conditionalFormatting sqref="T299">
    <cfRule type="expression" dxfId="1243" priority="2682">
      <formula>$V299="☑"</formula>
    </cfRule>
  </conditionalFormatting>
  <conditionalFormatting sqref="T337">
    <cfRule type="expression" dxfId="1242" priority="2686">
      <formula>$V337="☑"</formula>
    </cfRule>
  </conditionalFormatting>
  <conditionalFormatting sqref="T362">
    <cfRule type="expression" dxfId="1241" priority="2685">
      <formula>$V362="☑"</formula>
    </cfRule>
  </conditionalFormatting>
  <conditionalFormatting sqref="U31">
    <cfRule type="expression" dxfId="1240" priority="599">
      <formula>$V31="☑"</formula>
    </cfRule>
  </conditionalFormatting>
  <conditionalFormatting sqref="U33">
    <cfRule type="expression" dxfId="1239" priority="598">
      <formula>$V33="☑"</formula>
    </cfRule>
  </conditionalFormatting>
  <conditionalFormatting sqref="U46">
    <cfRule type="expression" dxfId="1238" priority="597">
      <formula>$V46="☑"</formula>
    </cfRule>
  </conditionalFormatting>
  <conditionalFormatting sqref="U48">
    <cfRule type="expression" dxfId="1237" priority="596">
      <formula>$V48="☑"</formula>
    </cfRule>
  </conditionalFormatting>
  <conditionalFormatting sqref="U61">
    <cfRule type="expression" dxfId="1236" priority="595">
      <formula>$V61="☑"</formula>
    </cfRule>
  </conditionalFormatting>
  <conditionalFormatting sqref="U63">
    <cfRule type="expression" dxfId="1235" priority="594">
      <formula>$V63="☑"</formula>
    </cfRule>
  </conditionalFormatting>
  <conditionalFormatting sqref="U65">
    <cfRule type="expression" dxfId="1234" priority="2813">
      <formula>$V65="☑"</formula>
    </cfRule>
  </conditionalFormatting>
  <conditionalFormatting sqref="U83">
    <cfRule type="expression" dxfId="1233" priority="593">
      <formula>$V83="☑"</formula>
    </cfRule>
  </conditionalFormatting>
  <conditionalFormatting sqref="U85">
    <cfRule type="expression" dxfId="1232" priority="592">
      <formula>$V83="☑"</formula>
    </cfRule>
  </conditionalFormatting>
  <conditionalFormatting sqref="U89">
    <cfRule type="expression" dxfId="1231" priority="2418">
      <formula>$V87="☑"</formula>
    </cfRule>
  </conditionalFormatting>
  <conditionalFormatting sqref="U94">
    <cfRule type="expression" dxfId="1230" priority="2422">
      <formula>$V94="☑"</formula>
    </cfRule>
  </conditionalFormatting>
  <conditionalFormatting sqref="U96">
    <cfRule type="expression" dxfId="1229" priority="2423">
      <formula>$V96="☑"</formula>
    </cfRule>
  </conditionalFormatting>
  <conditionalFormatting sqref="U106">
    <cfRule type="expression" dxfId="1228" priority="591">
      <formula>$V106="☑"</formula>
    </cfRule>
  </conditionalFormatting>
  <conditionalFormatting sqref="U108">
    <cfRule type="expression" dxfId="1227" priority="590">
      <formula>$V106="☑"</formula>
    </cfRule>
  </conditionalFormatting>
  <conditionalFormatting sqref="U121">
    <cfRule type="expression" dxfId="1226" priority="589">
      <formula>$V122="☑"</formula>
    </cfRule>
  </conditionalFormatting>
  <conditionalFormatting sqref="U123">
    <cfRule type="expression" dxfId="1225" priority="588">
      <formula>$V122="☑"</formula>
    </cfRule>
  </conditionalFormatting>
  <conditionalFormatting sqref="U126">
    <cfRule type="expression" dxfId="1224" priority="2807">
      <formula>$V126="☑"</formula>
    </cfRule>
  </conditionalFormatting>
  <conditionalFormatting sqref="U136">
    <cfRule type="expression" dxfId="1223" priority="2554">
      <formula>$V136="☑"</formula>
    </cfRule>
  </conditionalFormatting>
  <conditionalFormatting sqref="U139">
    <cfRule type="expression" dxfId="1222" priority="587">
      <formula>$V140="☑"</formula>
    </cfRule>
  </conditionalFormatting>
  <conditionalFormatting sqref="U141">
    <cfRule type="expression" dxfId="1221" priority="586">
      <formula>$V140="☑"</formula>
    </cfRule>
  </conditionalFormatting>
  <conditionalFormatting sqref="U154">
    <cfRule type="expression" dxfId="1220" priority="585">
      <formula>$V155="☑"</formula>
    </cfRule>
  </conditionalFormatting>
  <conditionalFormatting sqref="U156">
    <cfRule type="expression" dxfId="1219" priority="584">
      <formula>$V155="☑"</formula>
    </cfRule>
  </conditionalFormatting>
  <conditionalFormatting sqref="U171">
    <cfRule type="expression" dxfId="1218" priority="583">
      <formula>$V172="☑"</formula>
    </cfRule>
  </conditionalFormatting>
  <conditionalFormatting sqref="U173">
    <cfRule type="expression" dxfId="1217" priority="582">
      <formula>$V172="☑"</formula>
    </cfRule>
  </conditionalFormatting>
  <conditionalFormatting sqref="U196">
    <cfRule type="expression" dxfId="1216" priority="581">
      <formula>$V197="☑"</formula>
    </cfRule>
  </conditionalFormatting>
  <conditionalFormatting sqref="U198">
    <cfRule type="expression" dxfId="1215" priority="580">
      <formula>$V197="☑"</formula>
    </cfRule>
  </conditionalFormatting>
  <conditionalFormatting sqref="U215">
    <cfRule type="expression" dxfId="1214" priority="579">
      <formula>$V216="☑"</formula>
    </cfRule>
  </conditionalFormatting>
  <conditionalFormatting sqref="U217">
    <cfRule type="expression" dxfId="1213" priority="578">
      <formula>$V216="☑"</formula>
    </cfRule>
  </conditionalFormatting>
  <conditionalFormatting sqref="U235">
    <cfRule type="expression" dxfId="1212" priority="577">
      <formula>$V236="☑"</formula>
    </cfRule>
  </conditionalFormatting>
  <conditionalFormatting sqref="U237">
    <cfRule type="expression" dxfId="1211" priority="576">
      <formula>$V236="☑"</formula>
    </cfRule>
  </conditionalFormatting>
  <conditionalFormatting sqref="U255">
    <cfRule type="expression" dxfId="1210" priority="575">
      <formula>$V256="☑"</formula>
    </cfRule>
  </conditionalFormatting>
  <conditionalFormatting sqref="U257">
    <cfRule type="expression" dxfId="1209" priority="574">
      <formula>$V256="☑"</formula>
    </cfRule>
  </conditionalFormatting>
  <conditionalFormatting sqref="U261">
    <cfRule type="expression" dxfId="1208" priority="2653">
      <formula>$C$336="☑"</formula>
    </cfRule>
  </conditionalFormatting>
  <conditionalFormatting sqref="U278">
    <cfRule type="expression" dxfId="1207" priority="573">
      <formula>$V279="☑"</formula>
    </cfRule>
  </conditionalFormatting>
  <conditionalFormatting sqref="U280">
    <cfRule type="expression" dxfId="1206" priority="572">
      <formula>$V279="☑"</formula>
    </cfRule>
  </conditionalFormatting>
  <conditionalFormatting sqref="U298">
    <cfRule type="expression" dxfId="1205" priority="571">
      <formula>$V299="☑"</formula>
    </cfRule>
  </conditionalFormatting>
  <conditionalFormatting sqref="U300">
    <cfRule type="expression" dxfId="1204" priority="570">
      <formula>$V299="☑"</formula>
    </cfRule>
  </conditionalFormatting>
  <conditionalFormatting sqref="U317">
    <cfRule type="expression" dxfId="1203" priority="569">
      <formula>$V318="☑"</formula>
    </cfRule>
  </conditionalFormatting>
  <conditionalFormatting sqref="U319">
    <cfRule type="expression" dxfId="1202" priority="568">
      <formula>$V318="☑"</formula>
    </cfRule>
  </conditionalFormatting>
  <conditionalFormatting sqref="U337">
    <cfRule type="expression" dxfId="1201" priority="567">
      <formula>$V338="☑"</formula>
    </cfRule>
  </conditionalFormatting>
  <conditionalFormatting sqref="U339">
    <cfRule type="expression" dxfId="1200" priority="566">
      <formula>$V338="☑"</formula>
    </cfRule>
  </conditionalFormatting>
  <conditionalFormatting sqref="U359">
    <cfRule type="expression" dxfId="1199" priority="565">
      <formula>$V360="☑"</formula>
    </cfRule>
  </conditionalFormatting>
  <conditionalFormatting sqref="U361">
    <cfRule type="expression" dxfId="1198" priority="564">
      <formula>$V360="☑"</formula>
    </cfRule>
  </conditionalFormatting>
  <conditionalFormatting sqref="U368">
    <cfRule type="expression" dxfId="1197" priority="2717">
      <formula>$V363="☑"</formula>
    </cfRule>
  </conditionalFormatting>
  <conditionalFormatting sqref="V262">
    <cfRule type="expression" dxfId="1196" priority="2651">
      <formula>$V260="☑"</formula>
    </cfRule>
  </conditionalFormatting>
  <conditionalFormatting sqref="W261">
    <cfRule type="expression" dxfId="1195" priority="2652">
      <formula>$C$336="☑"</formula>
    </cfRule>
  </conditionalFormatting>
  <conditionalFormatting sqref="AA64">
    <cfRule type="expression" dxfId="1194" priority="2583">
      <formula>AND($AA$64="□",$AA$65="□")</formula>
    </cfRule>
  </conditionalFormatting>
  <conditionalFormatting sqref="AA64:AA65">
    <cfRule type="expression" dxfId="1193" priority="2578" stopIfTrue="1">
      <formula>AND($AA$55="□",$AA$56="□")</formula>
    </cfRule>
  </conditionalFormatting>
  <conditionalFormatting sqref="AA65">
    <cfRule type="expression" dxfId="1192" priority="2582">
      <formula>AND($AA$64="□",$AA$65="□")</formula>
    </cfRule>
  </conditionalFormatting>
  <conditionalFormatting sqref="AA67:AA69">
    <cfRule type="expression" dxfId="1191" priority="2577">
      <formula>AND($AA$67="□",$AA$68="□",$AA$69="□")</formula>
    </cfRule>
    <cfRule type="expression" dxfId="1190" priority="2576" stopIfTrue="1">
      <formula>AND($AA$55="□",$AA$56="□")</formula>
    </cfRule>
  </conditionalFormatting>
  <conditionalFormatting sqref="AA70">
    <cfRule type="expression" dxfId="1189" priority="896" stopIfTrue="1">
      <formula>$J$131="☑"</formula>
    </cfRule>
    <cfRule type="expression" dxfId="1188" priority="897">
      <formula>$J70="☑"</formula>
    </cfRule>
  </conditionalFormatting>
  <conditionalFormatting sqref="AA89:AA90">
    <cfRule type="expression" dxfId="1187" priority="2563">
      <formula>AND($AA$89="□",$AA$90="□")</formula>
    </cfRule>
    <cfRule type="expression" dxfId="1186" priority="922" stopIfTrue="1">
      <formula>AND($AA$76="□",$AA$81="□")</formula>
    </cfRule>
  </conditionalFormatting>
  <conditionalFormatting sqref="AA92">
    <cfRule type="expression" dxfId="1185" priority="2561" stopIfTrue="1">
      <formula>AND($AA$76="□",$AA$81="□")</formula>
    </cfRule>
  </conditionalFormatting>
  <conditionalFormatting sqref="AA92:AA94">
    <cfRule type="expression" dxfId="1184" priority="2562">
      <formula>AND($AA$92="□",$AA$93="□",$AA$94="□")</formula>
    </cfRule>
  </conditionalFormatting>
  <conditionalFormatting sqref="AA93">
    <cfRule type="expression" dxfId="1183" priority="2560" stopIfTrue="1">
      <formula>AND($AA$76="□",$AA$81="□")</formula>
    </cfRule>
  </conditionalFormatting>
  <conditionalFormatting sqref="AA94">
    <cfRule type="expression" dxfId="1182" priority="2559" stopIfTrue="1">
      <formula>AND($AA$76="□",$AA$81="□")</formula>
    </cfRule>
  </conditionalFormatting>
  <conditionalFormatting sqref="AA95">
    <cfRule type="expression" dxfId="1181" priority="925">
      <formula>$J95="☑"</formula>
    </cfRule>
    <cfRule type="expression" dxfId="1180" priority="924" stopIfTrue="1">
      <formula>$J$131="☑"</formula>
    </cfRule>
  </conditionalFormatting>
  <conditionalFormatting sqref="AA121:AA122">
    <cfRule type="expression" dxfId="1179" priority="2612">
      <formula>AND($AA$121="□",$AA$122="□")</formula>
    </cfRule>
    <cfRule type="expression" dxfId="1178" priority="2552" stopIfTrue="1">
      <formula>AND($AA$115="□")</formula>
    </cfRule>
  </conditionalFormatting>
  <conditionalFormatting sqref="AA124:AA126">
    <cfRule type="expression" dxfId="1177" priority="2304">
      <formula>AND($AA$124="□",$AA$125="□",$AA$126="□")</formula>
    </cfRule>
    <cfRule type="expression" dxfId="1176" priority="2303" stopIfTrue="1">
      <formula>$AA$115="□"</formula>
    </cfRule>
  </conditionalFormatting>
  <conditionalFormatting sqref="AA137:AA138">
    <cfRule type="expression" dxfId="1175" priority="2338">
      <formula>AND($AA$137="□",$AA$138="□")</formula>
    </cfRule>
    <cfRule type="expression" dxfId="1174" priority="2337" stopIfTrue="1">
      <formula>$AA$133="□"</formula>
    </cfRule>
  </conditionalFormatting>
  <conditionalFormatting sqref="AA140:AA142">
    <cfRule type="expression" dxfId="1173" priority="2335" stopIfTrue="1">
      <formula>$AA$133="□"</formula>
    </cfRule>
    <cfRule type="expression" dxfId="1172" priority="2336">
      <formula>AND($AA$140="□",$AA$141="□",$AA$142="□")</formula>
    </cfRule>
  </conditionalFormatting>
  <conditionalFormatting sqref="AA153:AA154">
    <cfRule type="expression" dxfId="1171" priority="2312" stopIfTrue="1">
      <formula>$AA$149="□"</formula>
    </cfRule>
    <cfRule type="expression" dxfId="1170" priority="2313">
      <formula>AND($AA$153="□",$AA$154="□")</formula>
    </cfRule>
  </conditionalFormatting>
  <conditionalFormatting sqref="AA156:AA158">
    <cfRule type="expression" dxfId="1169" priority="2311">
      <formula>AND($AA$156="□",$AA$157="□",$AA$158="□")</formula>
    </cfRule>
    <cfRule type="expression" dxfId="1168" priority="2310" stopIfTrue="1">
      <formula>$AA$149="□"</formula>
    </cfRule>
  </conditionalFormatting>
  <conditionalFormatting sqref="AA159">
    <cfRule type="expression" dxfId="1167" priority="2324">
      <formula>$J159="☑"</formula>
    </cfRule>
  </conditionalFormatting>
  <conditionalFormatting sqref="AA178:AA179">
    <cfRule type="expression" dxfId="1166" priority="2394" stopIfTrue="1">
      <formula>$AA$165="□"</formula>
    </cfRule>
    <cfRule type="expression" dxfId="1165" priority="2397">
      <formula>AND($AA$178="□",$AA$179="□")</formula>
    </cfRule>
  </conditionalFormatting>
  <conditionalFormatting sqref="AA181:AA183">
    <cfRule type="expression" dxfId="1164" priority="2297" stopIfTrue="1">
      <formula>"$AA$150=""□"""</formula>
    </cfRule>
    <cfRule type="expression" dxfId="1163" priority="2298">
      <formula>AND($AA$181="□",$AA$182="□",$AA$183="□")</formula>
    </cfRule>
  </conditionalFormatting>
  <conditionalFormatting sqref="AA197:AA198">
    <cfRule type="expression" dxfId="1162" priority="2437">
      <formula>AND($AA$197="□",$AA$198="□")</formula>
    </cfRule>
    <cfRule type="expression" dxfId="1161" priority="2436" stopIfTrue="1">
      <formula>$AA$190="□"</formula>
    </cfRule>
  </conditionalFormatting>
  <conditionalFormatting sqref="AA200:AA202">
    <cfRule type="expression" dxfId="1160" priority="2434" stopIfTrue="1">
      <formula>$AA$190="□"</formula>
    </cfRule>
    <cfRule type="expression" dxfId="1159" priority="2435">
      <formula>AND($AA$200="□",$AA$201="□",$AA$202="□")</formula>
    </cfRule>
  </conditionalFormatting>
  <conditionalFormatting sqref="AA203">
    <cfRule type="expression" dxfId="1158" priority="2781">
      <formula>$J203="☑"</formula>
    </cfRule>
  </conditionalFormatting>
  <conditionalFormatting sqref="AA217:AA218">
    <cfRule type="expression" dxfId="1157" priority="2492" stopIfTrue="1">
      <formula>$AA$209="□"</formula>
    </cfRule>
    <cfRule type="expression" dxfId="1156" priority="2493">
      <formula>AND($AA$217="□",$AA$218="□")</formula>
    </cfRule>
  </conditionalFormatting>
  <conditionalFormatting sqref="AA220:AA222">
    <cfRule type="expression" dxfId="1155" priority="2490">
      <formula>AND($AA$220="□",$AA$221="□",$AA$222="□")</formula>
    </cfRule>
    <cfRule type="expression" dxfId="1154" priority="2489" stopIfTrue="1">
      <formula>$AA$209="□"</formula>
    </cfRule>
  </conditionalFormatting>
  <conditionalFormatting sqref="AA223">
    <cfRule type="expression" dxfId="1153" priority="2773">
      <formula>$J223="☑"</formula>
    </cfRule>
  </conditionalFormatting>
  <conditionalFormatting sqref="AA229:AA230">
    <cfRule type="expression" dxfId="1152" priority="2648">
      <formula>$U229="☑"</formula>
    </cfRule>
  </conditionalFormatting>
  <conditionalFormatting sqref="AA237:AA238">
    <cfRule type="expression" dxfId="1151" priority="2500">
      <formula>AND($AA$237="□",$AA$238="□")</formula>
    </cfRule>
    <cfRule type="expression" dxfId="1150" priority="2499" stopIfTrue="1">
      <formula>$AA$229="□"</formula>
    </cfRule>
  </conditionalFormatting>
  <conditionalFormatting sqref="AA240:AA242">
    <cfRule type="expression" dxfId="1149" priority="2498">
      <formula>AND($AA$240="□",$AA$241="□",$AA$242="□")</formula>
    </cfRule>
    <cfRule type="expression" dxfId="1148" priority="2497" stopIfTrue="1">
      <formula>$AA$229="□"</formula>
    </cfRule>
  </conditionalFormatting>
  <conditionalFormatting sqref="AA243">
    <cfRule type="expression" dxfId="1147" priority="2764">
      <formula>$J243="☑"</formula>
    </cfRule>
  </conditionalFormatting>
  <conditionalFormatting sqref="AA260:AA261">
    <cfRule type="expression" dxfId="1146" priority="2506" stopIfTrue="1">
      <formula>AND($AA$249="□",$AA$254="□")</formula>
    </cfRule>
    <cfRule type="expression" dxfId="1145" priority="2507">
      <formula>AND($AA$260="□",$AA$261="□")</formula>
    </cfRule>
  </conditionalFormatting>
  <conditionalFormatting sqref="AA263:AA265">
    <cfRule type="expression" dxfId="1144" priority="2505">
      <formula>AND($AA$263="□",$AA$264="□",$AA$265="□")</formula>
    </cfRule>
    <cfRule type="expression" dxfId="1143" priority="2504" stopIfTrue="1">
      <formula>AND($AA$249="□",$AA$254="□")</formula>
    </cfRule>
  </conditionalFormatting>
  <conditionalFormatting sqref="AA266">
    <cfRule type="expression" dxfId="1142" priority="2755">
      <formula>$J266="☑"</formula>
    </cfRule>
  </conditionalFormatting>
  <conditionalFormatting sqref="AA280:AA281">
    <cfRule type="expression" dxfId="1141" priority="2280" stopIfTrue="1">
      <formula>$AA$272="□"</formula>
    </cfRule>
    <cfRule type="expression" dxfId="1140" priority="2752">
      <formula>AND($AA$280="□",$AA$281="□")</formula>
    </cfRule>
  </conditionalFormatting>
  <conditionalFormatting sqref="AA283:AA285">
    <cfRule type="expression" dxfId="1139" priority="2279">
      <formula>AND($AA$283="□",$AA$284="□",$AA$285="□")</formula>
    </cfRule>
    <cfRule type="expression" dxfId="1138" priority="2278" stopIfTrue="1">
      <formula>$AA$272="□"</formula>
    </cfRule>
  </conditionalFormatting>
  <conditionalFormatting sqref="AA286">
    <cfRule type="expression" dxfId="1137" priority="2746">
      <formula>$J286="☑"</formula>
    </cfRule>
  </conditionalFormatting>
  <conditionalFormatting sqref="AA299:AA300">
    <cfRule type="expression" dxfId="1136" priority="2271" stopIfTrue="1">
      <formula>$AA$292="□"</formula>
    </cfRule>
    <cfRule type="expression" dxfId="1135" priority="2372">
      <formula>AND($AA$299="□",$AA$300="□")</formula>
    </cfRule>
  </conditionalFormatting>
  <conditionalFormatting sqref="AA302:AA304">
    <cfRule type="expression" dxfId="1134" priority="2515">
      <formula>AND($AA$302="□",$AA$303="□",$AA$304="□")</formula>
    </cfRule>
    <cfRule type="expression" dxfId="1133" priority="2514" stopIfTrue="1">
      <formula>$AA$292="□"</formula>
    </cfRule>
  </conditionalFormatting>
  <conditionalFormatting sqref="AA305">
    <cfRule type="expression" dxfId="1132" priority="2737">
      <formula>$J305="☑"</formula>
    </cfRule>
  </conditionalFormatting>
  <conditionalFormatting sqref="AA319:AA320">
    <cfRule type="expression" dxfId="1131" priority="2369" stopIfTrue="1">
      <formula>AND($AA$311="□",$AA$312="□",$AA$317="□")</formula>
    </cfRule>
    <cfRule type="expression" dxfId="1130" priority="2733">
      <formula>AND($AA$319="□",$AA$320="□")</formula>
    </cfRule>
  </conditionalFormatting>
  <conditionalFormatting sqref="AA322:AA324">
    <cfRule type="expression" dxfId="1129" priority="2445" stopIfTrue="1">
      <formula>AND($AA$311="□",$AA$312="□",$AA$317="□")</formula>
    </cfRule>
    <cfRule type="expression" dxfId="1128" priority="2446">
      <formula>AND($AA$322="□",$AA$323="□",$AA$324="□")</formula>
    </cfRule>
  </conditionalFormatting>
  <conditionalFormatting sqref="AA325">
    <cfRule type="expression" dxfId="1127" priority="2727">
      <formula>$J325="☑"</formula>
    </cfRule>
  </conditionalFormatting>
  <conditionalFormatting sqref="AA341:AA342">
    <cfRule type="expression" dxfId="1126" priority="2526" stopIfTrue="1">
      <formula>AND($AA$331="□",$AA$339="□")</formula>
    </cfRule>
    <cfRule type="expression" dxfId="1125" priority="2527">
      <formula>AND($AA$341="□",$AA$342="□")</formula>
    </cfRule>
  </conditionalFormatting>
  <conditionalFormatting sqref="AA344:AA346">
    <cfRule type="expression" dxfId="1124" priority="2525">
      <formula>AND($AA$344="□",$AA$345="□",$AA$346="□")</formula>
    </cfRule>
    <cfRule type="expression" dxfId="1123" priority="2524" stopIfTrue="1">
      <formula>AND($AA$331="□",$AA$339="□")</formula>
    </cfRule>
  </conditionalFormatting>
  <conditionalFormatting sqref="AA347">
    <cfRule type="expression" dxfId="1122" priority="2718">
      <formula>$J347="☑"</formula>
    </cfRule>
  </conditionalFormatting>
  <conditionalFormatting sqref="AA363">
    <cfRule type="expression" dxfId="1121" priority="2534">
      <formula>$J$363="☑"</formula>
    </cfRule>
  </conditionalFormatting>
  <conditionalFormatting sqref="AA369:AA370">
    <cfRule type="expression" dxfId="1120" priority="2531">
      <formula>AND($AA$369="□",$AA$370="□")</formula>
    </cfRule>
    <cfRule type="expression" dxfId="1119" priority="2530" stopIfTrue="1">
      <formula>AND($AA$353="□",$AA$358="□")</formula>
    </cfRule>
  </conditionalFormatting>
  <conditionalFormatting sqref="AA372:AA374">
    <cfRule type="expression" dxfId="1118" priority="2358">
      <formula>AND($AA$372="□",$AA$373="□",$AA$374="□")</formula>
    </cfRule>
    <cfRule type="expression" dxfId="1117" priority="2357" stopIfTrue="1">
      <formula>AND($AA$353="□",$AA$358="□")</formula>
    </cfRule>
  </conditionalFormatting>
  <conditionalFormatting sqref="AA375">
    <cfRule type="expression" dxfId="1116" priority="2699">
      <formula>$J375="☑"</formula>
    </cfRule>
  </conditionalFormatting>
  <conditionalFormatting sqref="AA143:AB143">
    <cfRule type="expression" dxfId="1115" priority="2342">
      <formula>$J143="☑"</formula>
    </cfRule>
  </conditionalFormatting>
  <conditionalFormatting sqref="AA24:AC24">
    <cfRule type="expression" dxfId="1114" priority="755" stopIfTrue="1">
      <formula>$J$53="☑"</formula>
    </cfRule>
  </conditionalFormatting>
  <conditionalFormatting sqref="AA100:AC100">
    <cfRule type="expression" dxfId="1113" priority="646" stopIfTrue="1">
      <formula>$J$53="☑"</formula>
    </cfRule>
  </conditionalFormatting>
  <conditionalFormatting sqref="AA127:AD127">
    <cfRule type="expression" dxfId="1112" priority="2352">
      <formula>$J127="☑"</formula>
    </cfRule>
  </conditionalFormatting>
  <conditionalFormatting sqref="AA127:AF127">
    <cfRule type="expression" dxfId="1111" priority="2351" stopIfTrue="1">
      <formula>$J$131="☑"</formula>
    </cfRule>
  </conditionalFormatting>
  <conditionalFormatting sqref="AA53:AH69">
    <cfRule type="expression" dxfId="1110" priority="898" stopIfTrue="1">
      <formula>$AA$52="☑"</formula>
    </cfRule>
  </conditionalFormatting>
  <conditionalFormatting sqref="AA54:AH69">
    <cfRule type="expression" dxfId="1109" priority="937" stopIfTrue="1">
      <formula>$AA$53="☑"</formula>
    </cfRule>
  </conditionalFormatting>
  <conditionalFormatting sqref="AA56:AH69">
    <cfRule type="expression" dxfId="1108" priority="938" stopIfTrue="1">
      <formula>$AA$55="□"</formula>
    </cfRule>
  </conditionalFormatting>
  <conditionalFormatting sqref="AA74:AH94">
    <cfRule type="expression" dxfId="1107" priority="731" stopIfTrue="1">
      <formula>$AA$73="☑"</formula>
    </cfRule>
  </conditionalFormatting>
  <conditionalFormatting sqref="AA75:AH94">
    <cfRule type="expression" dxfId="1106" priority="902" stopIfTrue="1">
      <formula>$AA$74="☑"</formula>
    </cfRule>
  </conditionalFormatting>
  <conditionalFormatting sqref="AA81:AH87">
    <cfRule type="expression" dxfId="1105" priority="923" stopIfTrue="1">
      <formula>$AA$76="☑"</formula>
    </cfRule>
  </conditionalFormatting>
  <conditionalFormatting sqref="AA88:AH94">
    <cfRule type="expression" dxfId="1104" priority="928" stopIfTrue="1">
      <formula>AND($AA$76="□",$AA$81="□")</formula>
    </cfRule>
  </conditionalFormatting>
  <conditionalFormatting sqref="AA113:AH126">
    <cfRule type="expression" dxfId="1103" priority="729" stopIfTrue="1">
      <formula>$AA$112="☑"</formula>
    </cfRule>
  </conditionalFormatting>
  <conditionalFormatting sqref="AA114:AH126">
    <cfRule type="expression" dxfId="1102" priority="892" stopIfTrue="1">
      <formula>$AA$113="☑"</formula>
    </cfRule>
  </conditionalFormatting>
  <conditionalFormatting sqref="AA120:AH126">
    <cfRule type="expression" dxfId="1101" priority="1143" stopIfTrue="1">
      <formula>AND($AA$115="□")</formula>
    </cfRule>
  </conditionalFormatting>
  <conditionalFormatting sqref="AA131:AH142">
    <cfRule type="expression" dxfId="1100" priority="726" stopIfTrue="1">
      <formula>$AA$130="☑"</formula>
    </cfRule>
  </conditionalFormatting>
  <conditionalFormatting sqref="AA132:AH142">
    <cfRule type="expression" dxfId="1099" priority="881" stopIfTrue="1">
      <formula>$AA$131="☑"</formula>
    </cfRule>
  </conditionalFormatting>
  <conditionalFormatting sqref="AA136:AH142">
    <cfRule type="expression" dxfId="1098" priority="884" stopIfTrue="1">
      <formula>$AA$133="□"</formula>
    </cfRule>
  </conditionalFormatting>
  <conditionalFormatting sqref="AA147:AH158">
    <cfRule type="expression" dxfId="1097" priority="723" stopIfTrue="1">
      <formula>$AA$146="☑"</formula>
    </cfRule>
  </conditionalFormatting>
  <conditionalFormatting sqref="AA148:AH158">
    <cfRule type="expression" dxfId="1096" priority="873" stopIfTrue="1">
      <formula>$AA$147="☑"</formula>
    </cfRule>
  </conditionalFormatting>
  <conditionalFormatting sqref="AA152:AH158">
    <cfRule type="expression" dxfId="1095" priority="878" stopIfTrue="1">
      <formula>$AA$149="□"</formula>
    </cfRule>
  </conditionalFormatting>
  <conditionalFormatting sqref="AA163:AH183">
    <cfRule type="expression" dxfId="1094" priority="872" stopIfTrue="1">
      <formula>$AA$162="☑"</formula>
    </cfRule>
  </conditionalFormatting>
  <conditionalFormatting sqref="AA164:AH183">
    <cfRule type="expression" dxfId="1093" priority="2295" stopIfTrue="1">
      <formula>$AA$163="☑"</formula>
    </cfRule>
  </conditionalFormatting>
  <conditionalFormatting sqref="AA172:AH183">
    <cfRule type="expression" dxfId="1092" priority="2296" stopIfTrue="1">
      <formula>$AA$165="□"</formula>
    </cfRule>
  </conditionalFormatting>
  <conditionalFormatting sqref="AA188:AH202">
    <cfRule type="expression" dxfId="1091" priority="841" stopIfTrue="1">
      <formula>$AA$187="☑"</formula>
    </cfRule>
  </conditionalFormatting>
  <conditionalFormatting sqref="AA189:AH202">
    <cfRule type="expression" dxfId="1090" priority="856" stopIfTrue="1">
      <formula>$AA$188="☑"</formula>
    </cfRule>
  </conditionalFormatting>
  <conditionalFormatting sqref="AA191:AH202">
    <cfRule type="expression" dxfId="1089" priority="857" stopIfTrue="1">
      <formula>$AA$190="□"</formula>
    </cfRule>
  </conditionalFormatting>
  <conditionalFormatting sqref="AA207:AH222">
    <cfRule type="expression" dxfId="1088" priority="720" stopIfTrue="1">
      <formula>$AA$206="☑"</formula>
    </cfRule>
  </conditionalFormatting>
  <conditionalFormatting sqref="AA208:AH222">
    <cfRule type="expression" dxfId="1087" priority="846" stopIfTrue="1">
      <formula>$AA$207="☑"</formula>
    </cfRule>
  </conditionalFormatting>
  <conditionalFormatting sqref="AA216:AH222">
    <cfRule type="expression" dxfId="1086" priority="847" stopIfTrue="1">
      <formula>$AA$209="□"</formula>
    </cfRule>
  </conditionalFormatting>
  <conditionalFormatting sqref="AA227:AH242">
    <cfRule type="expression" dxfId="1085" priority="717" stopIfTrue="1">
      <formula>$AA$226="☑"</formula>
    </cfRule>
  </conditionalFormatting>
  <conditionalFormatting sqref="AA228:AH242">
    <cfRule type="expression" dxfId="1084" priority="836" stopIfTrue="1">
      <formula>$AA$227="☑"</formula>
    </cfRule>
  </conditionalFormatting>
  <conditionalFormatting sqref="AA236:AH242">
    <cfRule type="expression" dxfId="1083" priority="837" stopIfTrue="1">
      <formula>$AA$229="□"</formula>
    </cfRule>
  </conditionalFormatting>
  <conditionalFormatting sqref="AA247:AH265">
    <cfRule type="expression" dxfId="1082" priority="713" stopIfTrue="1">
      <formula>$AA$246="☑"</formula>
    </cfRule>
  </conditionalFormatting>
  <conditionalFormatting sqref="AA248:AH265">
    <cfRule type="expression" dxfId="1081" priority="825" stopIfTrue="1">
      <formula>$AA$247="☑"</formula>
    </cfRule>
  </conditionalFormatting>
  <conditionalFormatting sqref="AA259:AH265">
    <cfRule type="expression" dxfId="1080" priority="826" stopIfTrue="1">
      <formula>AND($AA$249="□",$AA$254="□")</formula>
    </cfRule>
  </conditionalFormatting>
  <conditionalFormatting sqref="AA270:AH285">
    <cfRule type="expression" dxfId="1079" priority="710" stopIfTrue="1">
      <formula>$AA$269="☑"</formula>
    </cfRule>
  </conditionalFormatting>
  <conditionalFormatting sqref="AA271:AH285">
    <cfRule type="expression" dxfId="1078" priority="817" stopIfTrue="1">
      <formula>$AA$270="☑"</formula>
    </cfRule>
  </conditionalFormatting>
  <conditionalFormatting sqref="AA279:AH285">
    <cfRule type="expression" dxfId="1077" priority="818" stopIfTrue="1">
      <formula>$AA$272="□"</formula>
    </cfRule>
  </conditionalFormatting>
  <conditionalFormatting sqref="AA290:AH304">
    <cfRule type="expression" dxfId="1076" priority="707" stopIfTrue="1">
      <formula>$AA$289="☑"</formula>
    </cfRule>
  </conditionalFormatting>
  <conditionalFormatting sqref="AA291:AH304">
    <cfRule type="expression" dxfId="1075" priority="807" stopIfTrue="1">
      <formula>$AA$290="☑"</formula>
    </cfRule>
  </conditionalFormatting>
  <conditionalFormatting sqref="AA298:AH304">
    <cfRule type="expression" dxfId="1074" priority="808" stopIfTrue="1">
      <formula>$AA$292="□"</formula>
    </cfRule>
  </conditionalFormatting>
  <conditionalFormatting sqref="AA309:AH324">
    <cfRule type="expression" dxfId="1073" priority="704" stopIfTrue="1">
      <formula>$AA$308="☑"</formula>
    </cfRule>
  </conditionalFormatting>
  <conditionalFormatting sqref="AA310:AH324">
    <cfRule type="expression" dxfId="1072" priority="802" stopIfTrue="1">
      <formula>$AA$309="☑"</formula>
    </cfRule>
  </conditionalFormatting>
  <conditionalFormatting sqref="AA318:AH324">
    <cfRule type="expression" dxfId="1071" priority="803" stopIfTrue="1">
      <formula>AND($AA$311="□",$AA$312="□",$AA$317="□")</formula>
    </cfRule>
  </conditionalFormatting>
  <conditionalFormatting sqref="AA329:AH346 AA347:AG347">
    <cfRule type="expression" dxfId="1070" priority="701" stopIfTrue="1">
      <formula>$AA$328="☑"</formula>
    </cfRule>
  </conditionalFormatting>
  <conditionalFormatting sqref="AA330:AH346">
    <cfRule type="expression" dxfId="1069" priority="793" stopIfTrue="1">
      <formula>$AA$329="☑"</formula>
    </cfRule>
  </conditionalFormatting>
  <conditionalFormatting sqref="AA340:AH346">
    <cfRule type="expression" dxfId="1068" priority="794" stopIfTrue="1">
      <formula>AND($AA$331="□",$AA$339="□")</formula>
    </cfRule>
  </conditionalFormatting>
  <conditionalFormatting sqref="AA351:AH374">
    <cfRule type="expression" dxfId="1067" priority="699" stopIfTrue="1">
      <formula>$AA$350="☑"</formula>
    </cfRule>
  </conditionalFormatting>
  <conditionalFormatting sqref="AA352:AH374">
    <cfRule type="expression" dxfId="1066" priority="785" stopIfTrue="1">
      <formula>$AA$351="☑"</formula>
    </cfRule>
  </conditionalFormatting>
  <conditionalFormatting sqref="AA363:AH374">
    <cfRule type="expression" dxfId="1065" priority="786" stopIfTrue="1">
      <formula>AND($AA$353="□",$AA$358="□")</formula>
    </cfRule>
  </conditionalFormatting>
  <conditionalFormatting sqref="AB22">
    <cfRule type="expression" dxfId="1064" priority="652">
      <formula>$AA$38="☑"</formula>
    </cfRule>
  </conditionalFormatting>
  <conditionalFormatting sqref="AB38">
    <cfRule type="expression" dxfId="1063" priority="746">
      <formula>$AA$38="☑"</formula>
    </cfRule>
  </conditionalFormatting>
  <conditionalFormatting sqref="AB52">
    <cfRule type="expression" dxfId="1062" priority="2257">
      <formula>$AA$52="☑"</formula>
    </cfRule>
  </conditionalFormatting>
  <conditionalFormatting sqref="AB53">
    <cfRule type="expression" dxfId="1061" priority="2455">
      <formula>$AA53="☑"</formula>
    </cfRule>
  </conditionalFormatting>
  <conditionalFormatting sqref="AB55">
    <cfRule type="expression" dxfId="1060" priority="2589">
      <formula>$AA$55="☑"</formula>
    </cfRule>
  </conditionalFormatting>
  <conditionalFormatting sqref="AB56">
    <cfRule type="expression" dxfId="1059" priority="2588">
      <formula>$AA$56="☑"</formula>
    </cfRule>
  </conditionalFormatting>
  <conditionalFormatting sqref="AB58:AB61">
    <cfRule type="expression" dxfId="1058" priority="2580" stopIfTrue="1">
      <formula>$AA$56="□"</formula>
    </cfRule>
  </conditionalFormatting>
  <conditionalFormatting sqref="AB58:AB62">
    <cfRule type="expression" dxfId="1057" priority="2581">
      <formula>AND($AB$58="□",$AB$59="□",$AB$60="□",$AB$61="□",$AB$62="□")</formula>
    </cfRule>
  </conditionalFormatting>
  <conditionalFormatting sqref="AB62">
    <cfRule type="expression" dxfId="1056" priority="2579">
      <formula>$AA$56="□"</formula>
    </cfRule>
  </conditionalFormatting>
  <conditionalFormatting sqref="AB64">
    <cfRule type="expression" dxfId="1055" priority="2592">
      <formula>$AA$64="☑"</formula>
    </cfRule>
  </conditionalFormatting>
  <conditionalFormatting sqref="AB65">
    <cfRule type="expression" dxfId="1054" priority="2618">
      <formula>$AA65="☑"</formula>
    </cfRule>
  </conditionalFormatting>
  <conditionalFormatting sqref="AB73">
    <cfRule type="expression" dxfId="1053" priority="2258">
      <formula>$AA$73="☑"</formula>
    </cfRule>
  </conditionalFormatting>
  <conditionalFormatting sqref="AB74">
    <cfRule type="expression" dxfId="1052" priority="2471">
      <formula>$AA74="☑"</formula>
    </cfRule>
  </conditionalFormatting>
  <conditionalFormatting sqref="AB76">
    <cfRule type="expression" dxfId="1051" priority="2470">
      <formula>$AA$76="☑"</formula>
    </cfRule>
  </conditionalFormatting>
  <conditionalFormatting sqref="AB78:AB80">
    <cfRule type="expression" dxfId="1050" priority="2460" stopIfTrue="1">
      <formula>$AA$76="□"</formula>
    </cfRule>
    <cfRule type="expression" dxfId="1049" priority="2461">
      <formula>AND($AB$78="□",$AB$79="□",$AB$80="□")</formula>
    </cfRule>
  </conditionalFormatting>
  <conditionalFormatting sqref="AB81">
    <cfRule type="expression" dxfId="1048" priority="2462">
      <formula>$AA$81="☑"</formula>
    </cfRule>
  </conditionalFormatting>
  <conditionalFormatting sqref="AB83:AB87">
    <cfRule type="expression" dxfId="1047" priority="2457">
      <formula>AND($AB$83="□",$AB$84="□",$AB$85="□",$AB$86="□",$AB$87="□")</formula>
    </cfRule>
    <cfRule type="expression" dxfId="1046" priority="2456" stopIfTrue="1">
      <formula>$AA$81="□"</formula>
    </cfRule>
  </conditionalFormatting>
  <conditionalFormatting sqref="AB89">
    <cfRule type="expression" dxfId="1045" priority="2568">
      <formula>$AA$89="☑"</formula>
    </cfRule>
  </conditionalFormatting>
  <conditionalFormatting sqref="AB90">
    <cfRule type="expression" dxfId="1044" priority="2569">
      <formula>$AA90="☑"</formula>
    </cfRule>
  </conditionalFormatting>
  <conditionalFormatting sqref="AB92">
    <cfRule type="expression" dxfId="1043" priority="2570">
      <formula>$AA92="☑"</formula>
    </cfRule>
  </conditionalFormatting>
  <conditionalFormatting sqref="AB93">
    <cfRule type="expression" dxfId="1042" priority="2558">
      <formula>$AA$93="☑"</formula>
    </cfRule>
  </conditionalFormatting>
  <conditionalFormatting sqref="AB98">
    <cfRule type="expression" dxfId="1041" priority="643">
      <formula>$AA$38="☑"</formula>
    </cfRule>
  </conditionalFormatting>
  <conditionalFormatting sqref="AB112">
    <cfRule type="expression" dxfId="1040" priority="2256">
      <formula>$AA$112="☑"</formula>
    </cfRule>
  </conditionalFormatting>
  <conditionalFormatting sqref="AB113">
    <cfRule type="expression" dxfId="1039" priority="2556">
      <formula>$AA113="☑"</formula>
    </cfRule>
  </conditionalFormatting>
  <conditionalFormatting sqref="AB115">
    <cfRule type="expression" dxfId="1038" priority="2616">
      <formula>$J$115="☑"</formula>
    </cfRule>
  </conditionalFormatting>
  <conditionalFormatting sqref="AB117:AB119">
    <cfRule type="expression" dxfId="1037" priority="2549">
      <formula>AND($AB$117="□",$AB$118="□",$AB$119="□")</formula>
    </cfRule>
    <cfRule type="expression" dxfId="1036" priority="2548" stopIfTrue="1">
      <formula>$AA$115="□"</formula>
    </cfRule>
  </conditionalFormatting>
  <conditionalFormatting sqref="AB121">
    <cfRule type="expression" dxfId="1035" priority="2411">
      <formula>$AA$121="☑"</formula>
    </cfRule>
  </conditionalFormatting>
  <conditionalFormatting sqref="AB122">
    <cfRule type="expression" dxfId="1034" priority="2614">
      <formula>$AA122="☑"</formula>
    </cfRule>
  </conditionalFormatting>
  <conditionalFormatting sqref="AB130">
    <cfRule type="expression" dxfId="1033" priority="2301">
      <formula>$AA$130="☑"</formula>
    </cfRule>
  </conditionalFormatting>
  <conditionalFormatting sqref="AB131">
    <cfRule type="expression" dxfId="1032" priority="2341">
      <formula>$AA131="☑"</formula>
    </cfRule>
  </conditionalFormatting>
  <conditionalFormatting sqref="AB133">
    <cfRule type="expression" dxfId="1031" priority="2333">
      <formula>$AA$133="☑"</formula>
    </cfRule>
  </conditionalFormatting>
  <conditionalFormatting sqref="AB137">
    <cfRule type="expression" dxfId="1030" priority="2340">
      <formula>$AA$137="☑"</formula>
    </cfRule>
  </conditionalFormatting>
  <conditionalFormatting sqref="AB140:AB142">
    <cfRule type="expression" dxfId="1029" priority="2345">
      <formula>$AA140="☑"</formula>
    </cfRule>
  </conditionalFormatting>
  <conditionalFormatting sqref="AB146">
    <cfRule type="expression" dxfId="1028" priority="2300">
      <formula>$AA$146="☑"</formula>
    </cfRule>
  </conditionalFormatting>
  <conditionalFormatting sqref="AB147">
    <cfRule type="expression" dxfId="1027" priority="2318">
      <formula>$AA147="☑"</formula>
    </cfRule>
  </conditionalFormatting>
  <conditionalFormatting sqref="AB149">
    <cfRule type="expression" dxfId="1026" priority="2319">
      <formula>$AA$149="☑"</formula>
    </cfRule>
  </conditionalFormatting>
  <conditionalFormatting sqref="AB150:AB151">
    <cfRule type="expression" dxfId="1025" priority="2315">
      <formula>AND($AB$150="□",$AB$151="□")</formula>
    </cfRule>
    <cfRule type="expression" dxfId="1024" priority="2314" stopIfTrue="1">
      <formula>$AA$149="□"</formula>
    </cfRule>
  </conditionalFormatting>
  <conditionalFormatting sqref="AB153">
    <cfRule type="expression" dxfId="1023" priority="2322">
      <formula>$AA$153="☑"</formula>
    </cfRule>
  </conditionalFormatting>
  <conditionalFormatting sqref="AB156:AB158">
    <cfRule type="expression" dxfId="1022" priority="2325">
      <formula>$AA156="☑"</formula>
    </cfRule>
  </conditionalFormatting>
  <conditionalFormatting sqref="AB162">
    <cfRule type="expression" dxfId="1021" priority="2299">
      <formula>$AA$162="☑"</formula>
    </cfRule>
  </conditionalFormatting>
  <conditionalFormatting sqref="AB163">
    <cfRule type="expression" dxfId="1020" priority="2537">
      <formula>$AA163="☑"</formula>
    </cfRule>
  </conditionalFormatting>
  <conditionalFormatting sqref="AB165">
    <cfRule type="expression" dxfId="1019" priority="2605">
      <formula>$AA$165="☑"</formula>
    </cfRule>
  </conditionalFormatting>
  <conditionalFormatting sqref="AB167:AB171">
    <cfRule type="expression" dxfId="1018" priority="2442">
      <formula>AND($AB$167="□",$AB$168="□",$AB$169="□",$AB$170="□",$AB$171="□")</formula>
    </cfRule>
    <cfRule type="expression" dxfId="1017" priority="2441" stopIfTrue="1">
      <formula>$AA$165="□"</formula>
    </cfRule>
  </conditionalFormatting>
  <conditionalFormatting sqref="AB172">
    <cfRule type="expression" dxfId="1016" priority="2608">
      <formula>$AA$172="☑"</formula>
    </cfRule>
  </conditionalFormatting>
  <conditionalFormatting sqref="AB174:AB176">
    <cfRule type="expression" dxfId="1015" priority="2444">
      <formula>AND($AB$174="□",$AB$175="□",$AB$176="□")</formula>
    </cfRule>
    <cfRule type="expression" dxfId="1014" priority="2443" stopIfTrue="1">
      <formula>$AA$172="□"</formula>
    </cfRule>
  </conditionalFormatting>
  <conditionalFormatting sqref="AB178">
    <cfRule type="expression" dxfId="1013" priority="2609">
      <formula>$AA$178="☑"</formula>
    </cfRule>
  </conditionalFormatting>
  <conditionalFormatting sqref="AB181:AB183">
    <cfRule type="expression" dxfId="1012" priority="2792">
      <formula>AA181="☑"</formula>
    </cfRule>
  </conditionalFormatting>
  <conditionalFormatting sqref="AB187">
    <cfRule type="expression" dxfId="1011" priority="2294">
      <formula>$AA$187="☑"</formula>
    </cfRule>
  </conditionalFormatting>
  <conditionalFormatting sqref="AB188">
    <cfRule type="expression" dxfId="1010" priority="2547">
      <formula>$V188="☑"</formula>
    </cfRule>
  </conditionalFormatting>
  <conditionalFormatting sqref="AB190">
    <cfRule type="expression" dxfId="1009" priority="2433">
      <formula>$AA$190="☑"</formula>
    </cfRule>
  </conditionalFormatting>
  <conditionalFormatting sqref="AB191">
    <cfRule type="expression" dxfId="1008" priority="2432">
      <formula>$AA$191="☑"</formula>
    </cfRule>
  </conditionalFormatting>
  <conditionalFormatting sqref="AB193:AB195">
    <cfRule type="expression" dxfId="1007" priority="2439">
      <formula>AND($AB$193="□",$AB$194="□",$AB$195="□")</formula>
    </cfRule>
    <cfRule type="expression" dxfId="1006" priority="2438" stopIfTrue="1">
      <formula>$AA$191="□"</formula>
    </cfRule>
  </conditionalFormatting>
  <conditionalFormatting sqref="AB197">
    <cfRule type="expression" dxfId="1005" priority="2610">
      <formula>$AA$197="☑"</formula>
    </cfRule>
  </conditionalFormatting>
  <conditionalFormatting sqref="AB198 AD198">
    <cfRule type="expression" dxfId="1004" priority="3355">
      <formula>$AA$198="☑"</formula>
    </cfRule>
  </conditionalFormatting>
  <conditionalFormatting sqref="AB200">
    <cfRule type="expression" dxfId="1003" priority="2782">
      <formula>$AA$200="☑"</formula>
    </cfRule>
  </conditionalFormatting>
  <conditionalFormatting sqref="AB201">
    <cfRule type="expression" dxfId="1002" priority="2291">
      <formula>$AA$201="☑"</formula>
    </cfRule>
  </conditionalFormatting>
  <conditionalFormatting sqref="AB202">
    <cfRule type="expression" dxfId="1001" priority="2290">
      <formula>$AA$202="☑"</formula>
    </cfRule>
  </conditionalFormatting>
  <conditionalFormatting sqref="AB206">
    <cfRule type="expression" dxfId="1000" priority="2287">
      <formula>$AA$206="☑"</formula>
    </cfRule>
  </conditionalFormatting>
  <conditionalFormatting sqref="AB207">
    <cfRule type="expression" dxfId="999" priority="2546">
      <formula>$AA$207="☑"</formula>
    </cfRule>
  </conditionalFormatting>
  <conditionalFormatting sqref="AB209">
    <cfRule type="expression" dxfId="998" priority="2639">
      <formula>$AA$209="☑"</formula>
    </cfRule>
  </conditionalFormatting>
  <conditionalFormatting sqref="AB211:AB215">
    <cfRule type="expression" dxfId="997" priority="2494" stopIfTrue="1">
      <formula>$AA$209="□"</formula>
    </cfRule>
    <cfRule type="expression" dxfId="996" priority="2495">
      <formula>AND($AB$211="□",$AB$212="□",$AB$213="□",$AB$214="□",$AB$215="□")</formula>
    </cfRule>
  </conditionalFormatting>
  <conditionalFormatting sqref="AB217">
    <cfRule type="expression" dxfId="995" priority="2607">
      <formula>$AA$217="☑"</formula>
    </cfRule>
  </conditionalFormatting>
  <conditionalFormatting sqref="AB218">
    <cfRule type="expression" dxfId="994" priority="2606">
      <formula>$AA$218="☑"</formula>
    </cfRule>
  </conditionalFormatting>
  <conditionalFormatting sqref="AB220:AB222">
    <cfRule type="expression" dxfId="993" priority="2774">
      <formula>$AA220="☑"</formula>
    </cfRule>
  </conditionalFormatting>
  <conditionalFormatting sqref="AB226">
    <cfRule type="expression" dxfId="992" priority="2286">
      <formula>$AA$226="☑"</formula>
    </cfRule>
  </conditionalFormatting>
  <conditionalFormatting sqref="AB227">
    <cfRule type="expression" dxfId="991" priority="2545">
      <formula>$AA$227="☑"</formula>
    </cfRule>
  </conditionalFormatting>
  <conditionalFormatting sqref="AB229">
    <cfRule type="expression" dxfId="990" priority="2647">
      <formula>$AA$229="☑"</formula>
    </cfRule>
  </conditionalFormatting>
  <conditionalFormatting sqref="AB231:AB235">
    <cfRule type="expression" dxfId="989" priority="2501" stopIfTrue="1">
      <formula>$AA$229="□"</formula>
    </cfRule>
    <cfRule type="expression" dxfId="988" priority="2502">
      <formula>AND($AB$231="□",$AB$232="□",$AB$233="□",$AB$234="□",$AB$235="□")</formula>
    </cfRule>
  </conditionalFormatting>
  <conditionalFormatting sqref="AB237">
    <cfRule type="expression" dxfId="987" priority="2640">
      <formula>$AA$237="☑"</formula>
    </cfRule>
  </conditionalFormatting>
  <conditionalFormatting sqref="AB238">
    <cfRule type="expression" dxfId="986" priority="2771">
      <formula>$AA238="☑"</formula>
    </cfRule>
  </conditionalFormatting>
  <conditionalFormatting sqref="AB240">
    <cfRule type="expression" dxfId="985" priority="2386">
      <formula>$AA$240="☑"</formula>
    </cfRule>
  </conditionalFormatting>
  <conditionalFormatting sqref="AB241">
    <cfRule type="expression" dxfId="984" priority="2765">
      <formula>$AA241="☑"</formula>
    </cfRule>
  </conditionalFormatting>
  <conditionalFormatting sqref="AB242">
    <cfRule type="expression" dxfId="983" priority="2285">
      <formula>$AA$242="☑"</formula>
    </cfRule>
  </conditionalFormatting>
  <conditionalFormatting sqref="AB246">
    <cfRule type="expression" dxfId="982" priority="2283">
      <formula>$AA$246="☑"</formula>
    </cfRule>
  </conditionalFormatting>
  <conditionalFormatting sqref="AB247">
    <cfRule type="expression" dxfId="981" priority="2544">
      <formula>$AA247="☑"</formula>
    </cfRule>
  </conditionalFormatting>
  <conditionalFormatting sqref="AB249">
    <cfRule type="expression" dxfId="980" priority="2662">
      <formula>$AA$249="☑"</formula>
    </cfRule>
  </conditionalFormatting>
  <conditionalFormatting sqref="AB251:AB253">
    <cfRule type="expression" dxfId="979" priority="2508">
      <formula>AND($AB$251="□",$AB$252="□",$AB$253="□")</formula>
    </cfRule>
    <cfRule type="expression" dxfId="978" priority="2383" stopIfTrue="1">
      <formula>$AA$249="□"</formula>
    </cfRule>
  </conditionalFormatting>
  <conditionalFormatting sqref="AB254">
    <cfRule type="expression" dxfId="977" priority="2661">
      <formula>$AA$254="☑"</formula>
    </cfRule>
  </conditionalFormatting>
  <conditionalFormatting sqref="AB256:AB258">
    <cfRule type="expression" dxfId="976" priority="2387" stopIfTrue="1">
      <formula>$AA$254="□"</formula>
    </cfRule>
    <cfRule type="expression" dxfId="975" priority="2388">
      <formula>AND($AB$256="□",$AB$257="□",$AB$258="□")</formula>
    </cfRule>
  </conditionalFormatting>
  <conditionalFormatting sqref="AB260">
    <cfRule type="expression" dxfId="974" priority="2657">
      <formula>$AA$260="☑"</formula>
    </cfRule>
  </conditionalFormatting>
  <conditionalFormatting sqref="AB261">
    <cfRule type="expression" dxfId="973" priority="2762">
      <formula>$AA261="☑"</formula>
    </cfRule>
  </conditionalFormatting>
  <conditionalFormatting sqref="AB263">
    <cfRule type="expression" dxfId="972" priority="2655">
      <formula>$AA$263="☑"</formula>
    </cfRule>
  </conditionalFormatting>
  <conditionalFormatting sqref="AB264">
    <cfRule type="expression" dxfId="971" priority="2656">
      <formula>$AA$264="☑"</formula>
    </cfRule>
  </conditionalFormatting>
  <conditionalFormatting sqref="AB265">
    <cfRule type="expression" dxfId="970" priority="2756">
      <formula>$AA265="☑"</formula>
    </cfRule>
  </conditionalFormatting>
  <conditionalFormatting sqref="AB269">
    <cfRule type="expression" dxfId="969" priority="2282">
      <formula>$AA$269="☑"</formula>
    </cfRule>
  </conditionalFormatting>
  <conditionalFormatting sqref="AB270">
    <cfRule type="expression" dxfId="968" priority="2543">
      <formula>$AA270="☑"</formula>
    </cfRule>
  </conditionalFormatting>
  <conditionalFormatting sqref="AB272">
    <cfRule type="expression" dxfId="967" priority="2375">
      <formula>$AA$272="☑"</formula>
    </cfRule>
  </conditionalFormatting>
  <conditionalFormatting sqref="AB274:AB278">
    <cfRule type="expression" dxfId="966" priority="2511">
      <formula>AND($AB$274="□",$AB$275="□",$AB$276="□",$AB$277="□",$AB$278="□")</formula>
    </cfRule>
    <cfRule type="expression" dxfId="965" priority="2510" stopIfTrue="1">
      <formula>$AA$272="□"</formula>
    </cfRule>
  </conditionalFormatting>
  <conditionalFormatting sqref="AB280">
    <cfRule type="expression" dxfId="964" priority="2665">
      <formula>$AA$280="☑"</formula>
    </cfRule>
  </conditionalFormatting>
  <conditionalFormatting sqref="AB283">
    <cfRule type="expression" dxfId="963" priority="2747">
      <formula>$AA283="☑"</formula>
    </cfRule>
  </conditionalFormatting>
  <conditionalFormatting sqref="AB284">
    <cfRule type="expression" dxfId="962" priority="2664">
      <formula>$AA$284="☑"</formula>
    </cfRule>
  </conditionalFormatting>
  <conditionalFormatting sqref="AB285">
    <cfRule type="expression" dxfId="961" priority="2663">
      <formula>$AA$285="☑"</formula>
    </cfRule>
  </conditionalFormatting>
  <conditionalFormatting sqref="AB289">
    <cfRule type="expression" dxfId="960" priority="2272">
      <formula>$AA$289="☑"</formula>
    </cfRule>
  </conditionalFormatting>
  <conditionalFormatting sqref="AB290">
    <cfRule type="expression" dxfId="959" priority="2542">
      <formula>$AA$290="☑"</formula>
    </cfRule>
  </conditionalFormatting>
  <conditionalFormatting sqref="AB292">
    <cfRule type="expression" dxfId="958" priority="2676">
      <formula>$AA$292="☑"</formula>
    </cfRule>
  </conditionalFormatting>
  <conditionalFormatting sqref="AB294:AB297">
    <cfRule type="expression" dxfId="957" priority="2519" stopIfTrue="1">
      <formula>$AA$292="□"</formula>
    </cfRule>
    <cfRule type="expression" dxfId="956" priority="2520">
      <formula>AND($AB$294="□",$AB$295="□",$AB$296="□",$AB$297="□")</formula>
    </cfRule>
  </conditionalFormatting>
  <conditionalFormatting sqref="AB299">
    <cfRule type="expression" dxfId="955" priority="2678">
      <formula>$AA$299="☑"</formula>
    </cfRule>
  </conditionalFormatting>
  <conditionalFormatting sqref="AB302">
    <cfRule type="expression" dxfId="954" priority="2738">
      <formula>$AA302="☑"</formula>
    </cfRule>
  </conditionalFormatting>
  <conditionalFormatting sqref="AB303">
    <cfRule type="expression" dxfId="953" priority="2270">
      <formula>$AA$303="☑"</formula>
    </cfRule>
  </conditionalFormatting>
  <conditionalFormatting sqref="AB304">
    <cfRule type="expression" dxfId="952" priority="2269">
      <formula>$AA$304="☑"</formula>
    </cfRule>
  </conditionalFormatting>
  <conditionalFormatting sqref="AB308">
    <cfRule type="expression" dxfId="951" priority="809">
      <formula>$AA$308="☑"</formula>
    </cfRule>
  </conditionalFormatting>
  <conditionalFormatting sqref="AB309">
    <cfRule type="expression" dxfId="950" priority="2541">
      <formula>$AA$309="☑"</formula>
    </cfRule>
  </conditionalFormatting>
  <conditionalFormatting sqref="AB311">
    <cfRule type="expression" dxfId="949" priority="2454">
      <formula>$AA$311="☑"</formula>
    </cfRule>
  </conditionalFormatting>
  <conditionalFormatting sqref="AB312">
    <cfRule type="expression" dxfId="948" priority="2453">
      <formula>$AA$312="☑"</formula>
    </cfRule>
  </conditionalFormatting>
  <conditionalFormatting sqref="AB317">
    <cfRule type="expression" dxfId="947" priority="2368">
      <formula>$AA$317="☑"</formula>
    </cfRule>
  </conditionalFormatting>
  <conditionalFormatting sqref="AB319">
    <cfRule type="expression" dxfId="946" priority="2449">
      <formula>$AA$319="☑"</formula>
    </cfRule>
  </conditionalFormatting>
  <conditionalFormatting sqref="AB322">
    <cfRule type="expression" dxfId="945" priority="2266">
      <formula>$AA$322="☑"</formula>
    </cfRule>
  </conditionalFormatting>
  <conditionalFormatting sqref="AB323">
    <cfRule type="expression" dxfId="944" priority="2728">
      <formula>$AA323="☑"</formula>
    </cfRule>
  </conditionalFormatting>
  <conditionalFormatting sqref="AB324">
    <cfRule type="expression" dxfId="943" priority="2265">
      <formula>$AA$324="☑"</formula>
    </cfRule>
  </conditionalFormatting>
  <conditionalFormatting sqref="AB328">
    <cfRule type="expression" dxfId="942" priority="2262">
      <formula>$AA$328="☑"</formula>
    </cfRule>
  </conditionalFormatting>
  <conditionalFormatting sqref="AB329">
    <cfRule type="expression" dxfId="941" priority="2540">
      <formula>$AA329="☑"</formula>
    </cfRule>
  </conditionalFormatting>
  <conditionalFormatting sqref="AB331">
    <cfRule type="expression" dxfId="940" priority="2715">
      <formula>$AA$331="☑"</formula>
    </cfRule>
  </conditionalFormatting>
  <conditionalFormatting sqref="AB333:AB338">
    <cfRule type="expression" dxfId="939" priority="2529">
      <formula>AND($AB$333="□",$AB$334="□",$AB$335="□",$AB$336="□",$AB$337="□",$AB$338="□")</formula>
    </cfRule>
    <cfRule type="expression" dxfId="938" priority="2528" stopIfTrue="1">
      <formula>$AA$331="□"</formula>
    </cfRule>
  </conditionalFormatting>
  <conditionalFormatting sqref="AB339">
    <cfRule type="expression" dxfId="937" priority="2709">
      <formula>$AA$339="☑"</formula>
    </cfRule>
  </conditionalFormatting>
  <conditionalFormatting sqref="AB341">
    <cfRule type="expression" dxfId="936" priority="2716">
      <formula>$AA$341="☑"</formula>
    </cfRule>
  </conditionalFormatting>
  <conditionalFormatting sqref="AB344:AB346">
    <cfRule type="expression" dxfId="935" priority="2719">
      <formula>$AA344="☑"</formula>
    </cfRule>
  </conditionalFormatting>
  <conditionalFormatting sqref="AB350">
    <cfRule type="expression" dxfId="934" priority="2261">
      <formula>$AA$350="☑"</formula>
    </cfRule>
  </conditionalFormatting>
  <conditionalFormatting sqref="AB351">
    <cfRule type="expression" dxfId="933" priority="2539">
      <formula>$AA$351="☑"</formula>
    </cfRule>
  </conditionalFormatting>
  <conditionalFormatting sqref="AB353">
    <cfRule type="expression" dxfId="932" priority="2697">
      <formula>$AA$353="☑"</formula>
    </cfRule>
  </conditionalFormatting>
  <conditionalFormatting sqref="AB355:AB357">
    <cfRule type="expression" dxfId="931" priority="2535" stopIfTrue="1">
      <formula>$AA$353="□"</formula>
    </cfRule>
    <cfRule type="expression" dxfId="930" priority="2536">
      <formula>AND($AB$355="□",$AB$356="□",$AB$357="□")</formula>
    </cfRule>
  </conditionalFormatting>
  <conditionalFormatting sqref="AB358">
    <cfRule type="expression" dxfId="929" priority="2523">
      <formula>$AA$358="☑"</formula>
    </cfRule>
  </conditionalFormatting>
  <conditionalFormatting sqref="AB360:AB362">
    <cfRule type="expression" dxfId="928" priority="2359" stopIfTrue="1">
      <formula>$AA$358="□"</formula>
    </cfRule>
    <cfRule type="expression" dxfId="927" priority="2360">
      <formula>AND($AB$360="□",$AB$361="□",$AB$362="□")</formula>
    </cfRule>
  </conditionalFormatting>
  <conditionalFormatting sqref="AB363">
    <cfRule type="expression" dxfId="926" priority="2687">
      <formula>$AA$363="☑"</formula>
    </cfRule>
  </conditionalFormatting>
  <conditionalFormatting sqref="AB365:AB367">
    <cfRule type="expression" dxfId="925" priority="2533">
      <formula>AND($AB$365="□",$AB$366="□",$AB$367="□")</formula>
    </cfRule>
    <cfRule type="expression" dxfId="924" priority="2532" stopIfTrue="1">
      <formula>$AA$363="□"</formula>
    </cfRule>
  </conditionalFormatting>
  <conditionalFormatting sqref="AB369">
    <cfRule type="expression" dxfId="923" priority="2698">
      <formula>$AA$369="☑"</formula>
    </cfRule>
  </conditionalFormatting>
  <conditionalFormatting sqref="AB370">
    <cfRule type="expression" dxfId="922" priority="2706">
      <formula>$AA370="☑"</formula>
    </cfRule>
  </conditionalFormatting>
  <conditionalFormatting sqref="AB372">
    <cfRule type="expression" dxfId="921" priority="2700">
      <formula>$AA372="☑"</formula>
    </cfRule>
  </conditionalFormatting>
  <conditionalFormatting sqref="AB373">
    <cfRule type="expression" dxfId="920" priority="2356">
      <formula>$AA$373="☑"</formula>
    </cfRule>
  </conditionalFormatting>
  <conditionalFormatting sqref="AB374">
    <cfRule type="expression" dxfId="919" priority="2355">
      <formula>$AA$374="☑"</formula>
    </cfRule>
  </conditionalFormatting>
  <conditionalFormatting sqref="AB76:AD76">
    <cfRule type="expression" dxfId="918" priority="2566">
      <formula>$AA76="☑"</formula>
    </cfRule>
  </conditionalFormatting>
  <conditionalFormatting sqref="AB124:AD125">
    <cfRule type="expression" dxfId="917" priority="2625">
      <formula>$J124="☑"</formula>
    </cfRule>
  </conditionalFormatting>
  <conditionalFormatting sqref="AB126:AD126">
    <cfRule type="expression" dxfId="916" priority="2819">
      <formula>$K128="☑"</formula>
    </cfRule>
  </conditionalFormatting>
  <conditionalFormatting sqref="AB138:AD138">
    <cfRule type="expression" dxfId="915" priority="2348">
      <formula>$AA138="☑"</formula>
    </cfRule>
  </conditionalFormatting>
  <conditionalFormatting sqref="AB154:AD154">
    <cfRule type="expression" dxfId="914" priority="2323">
      <formula>$AA154="☑"</formula>
    </cfRule>
  </conditionalFormatting>
  <conditionalFormatting sqref="AB179:AD179">
    <cfRule type="expression" dxfId="913" priority="2624">
      <formula>$AA179="☑"</formula>
    </cfRule>
  </conditionalFormatting>
  <conditionalFormatting sqref="AB281:AD281">
    <cfRule type="expression" dxfId="912" priority="2666">
      <formula>$AA281="☑"</formula>
    </cfRule>
  </conditionalFormatting>
  <conditionalFormatting sqref="AB300:AD300">
    <cfRule type="expression" dxfId="911" priority="2744">
      <formula>$AA300="☑"</formula>
    </cfRule>
  </conditionalFormatting>
  <conditionalFormatting sqref="AB320:AD320">
    <cfRule type="expression" dxfId="910" priority="2735">
      <formula>$AA320="☑"</formula>
    </cfRule>
  </conditionalFormatting>
  <conditionalFormatting sqref="AB342:AD342">
    <cfRule type="expression" dxfId="909" priority="2725">
      <formula>$AA342="☑"</formula>
    </cfRule>
  </conditionalFormatting>
  <conditionalFormatting sqref="AC58">
    <cfRule type="expression" dxfId="908" priority="2587">
      <formula>$AB$58="☑"</formula>
    </cfRule>
  </conditionalFormatting>
  <conditionalFormatting sqref="AC59">
    <cfRule type="expression" dxfId="907" priority="2584">
      <formula>$K$59="☑"</formula>
    </cfRule>
  </conditionalFormatting>
  <conditionalFormatting sqref="AC60">
    <cfRule type="expression" dxfId="906" priority="2585">
      <formula>$K$60="☑"</formula>
    </cfRule>
  </conditionalFormatting>
  <conditionalFormatting sqref="AC61">
    <cfRule type="expression" dxfId="905" priority="2815">
      <formula>$K$61="☑"</formula>
    </cfRule>
  </conditionalFormatting>
  <conditionalFormatting sqref="AC62">
    <cfRule type="expression" dxfId="904" priority="2586">
      <formula>$AB$62="☑"</formula>
    </cfRule>
  </conditionalFormatting>
  <conditionalFormatting sqref="AC71">
    <cfRule type="expression" dxfId="903" priority="2817">
      <formula>$J71="☑"</formula>
    </cfRule>
  </conditionalFormatting>
  <conditionalFormatting sqref="AC78">
    <cfRule type="expression" dxfId="902" priority="2459">
      <formula>$AB78="☑"</formula>
    </cfRule>
  </conditionalFormatting>
  <conditionalFormatting sqref="AC79">
    <cfRule type="expression" dxfId="901" priority="2469">
      <formula>$AB$79="☑"</formula>
    </cfRule>
  </conditionalFormatting>
  <conditionalFormatting sqref="AC80">
    <cfRule type="expression" dxfId="900" priority="2468">
      <formula>$AB$80="☑"</formula>
    </cfRule>
  </conditionalFormatting>
  <conditionalFormatting sqref="AC96">
    <cfRule type="expression" dxfId="899" priority="2574">
      <formula>$J96="☑"</formula>
    </cfRule>
  </conditionalFormatting>
  <conditionalFormatting sqref="AC117">
    <cfRule type="expression" dxfId="898" priority="2409">
      <formula>$AB$117="☑"</formula>
    </cfRule>
  </conditionalFormatting>
  <conditionalFormatting sqref="AC118">
    <cfRule type="expression" dxfId="897" priority="2615">
      <formula>$AB$118="☑"</formula>
    </cfRule>
  </conditionalFormatting>
  <conditionalFormatting sqref="AC119">
    <cfRule type="expression" dxfId="896" priority="2306">
      <formula>$AB$119="☑"</formula>
    </cfRule>
  </conditionalFormatting>
  <conditionalFormatting sqref="AC150">
    <cfRule type="expression" dxfId="895" priority="2321">
      <formula>$AB$150="☑"</formula>
    </cfRule>
  </conditionalFormatting>
  <conditionalFormatting sqref="AC151">
    <cfRule type="expression" dxfId="894" priority="2320">
      <formula>$AB$151="☑"</formula>
    </cfRule>
  </conditionalFormatting>
  <conditionalFormatting sqref="AC167">
    <cfRule type="expression" dxfId="893" priority="2604">
      <formula>$AB$167="☑"</formula>
    </cfRule>
  </conditionalFormatting>
  <conditionalFormatting sqref="AC168">
    <cfRule type="expression" dxfId="892" priority="2603">
      <formula>$AB$168="☑"</formula>
    </cfRule>
  </conditionalFormatting>
  <conditionalFormatting sqref="AC169">
    <cfRule type="expression" dxfId="891" priority="2602">
      <formula>$AB$169="☑"</formula>
    </cfRule>
  </conditionalFormatting>
  <conditionalFormatting sqref="AC170">
    <cfRule type="expression" dxfId="890" priority="2601">
      <formula>$AB$170="☑"</formula>
    </cfRule>
  </conditionalFormatting>
  <conditionalFormatting sqref="AC171">
    <cfRule type="expression" dxfId="889" priority="2600">
      <formula>$AB$171="☑"</formula>
    </cfRule>
  </conditionalFormatting>
  <conditionalFormatting sqref="AC174">
    <cfRule type="expression" dxfId="888" priority="2427">
      <formula>$AB$174="☑"</formula>
    </cfRule>
  </conditionalFormatting>
  <conditionalFormatting sqref="AC175">
    <cfRule type="expression" dxfId="887" priority="2426">
      <formula>$AB$175="☑"</formula>
    </cfRule>
  </conditionalFormatting>
  <conditionalFormatting sqref="AC176">
    <cfRule type="expression" dxfId="886" priority="2399">
      <formula>$AB$176="☑"</formula>
    </cfRule>
  </conditionalFormatting>
  <conditionalFormatting sqref="AC193">
    <cfRule type="expression" dxfId="885" priority="3354">
      <formula>$AB$193="☑"</formula>
    </cfRule>
  </conditionalFormatting>
  <conditionalFormatting sqref="AC194">
    <cfRule type="expression" dxfId="884" priority="2431">
      <formula>$AB$194="☑"</formula>
    </cfRule>
  </conditionalFormatting>
  <conditionalFormatting sqref="AC195">
    <cfRule type="expression" dxfId="883" priority="2487">
      <formula>$AB$195="☑"</formula>
    </cfRule>
  </conditionalFormatting>
  <conditionalFormatting sqref="AC199">
    <cfRule type="expression" dxfId="882" priority="5512">
      <formula>$A198="☑"</formula>
    </cfRule>
  </conditionalFormatting>
  <conditionalFormatting sqref="AC211">
    <cfRule type="expression" dxfId="881" priority="2638">
      <formula>$AB$211="☑"</formula>
    </cfRule>
  </conditionalFormatting>
  <conditionalFormatting sqref="AC212">
    <cfRule type="expression" dxfId="880" priority="2637">
      <formula>$AB$212="☑"</formula>
    </cfRule>
  </conditionalFormatting>
  <conditionalFormatting sqref="AC213">
    <cfRule type="expression" dxfId="879" priority="2636">
      <formula>$AB$213="☑"</formula>
    </cfRule>
  </conditionalFormatting>
  <conditionalFormatting sqref="AC214">
    <cfRule type="expression" dxfId="878" priority="2635">
      <formula>$AB$214="☑"</formula>
    </cfRule>
  </conditionalFormatting>
  <conditionalFormatting sqref="AC215">
    <cfRule type="expression" dxfId="877" priority="2634">
      <formula>$AB$215="☑"</formula>
    </cfRule>
  </conditionalFormatting>
  <conditionalFormatting sqref="AC231">
    <cfRule type="expression" dxfId="876" priority="2646">
      <formula>$AB$231="☑"</formula>
    </cfRule>
  </conditionalFormatting>
  <conditionalFormatting sqref="AC232">
    <cfRule type="expression" dxfId="875" priority="2645">
      <formula>$AB$232="☑"</formula>
    </cfRule>
  </conditionalFormatting>
  <conditionalFormatting sqref="AC233">
    <cfRule type="expression" dxfId="874" priority="2644">
      <formula>$AB$233="☑"</formula>
    </cfRule>
  </conditionalFormatting>
  <conditionalFormatting sqref="AC234">
    <cfRule type="expression" dxfId="873" priority="2643">
      <formula>$AB$234="☑"</formula>
    </cfRule>
  </conditionalFormatting>
  <conditionalFormatting sqref="AC235">
    <cfRule type="expression" dxfId="872" priority="2642">
      <formula>$AB$235="☑"</formula>
    </cfRule>
  </conditionalFormatting>
  <conditionalFormatting sqref="AC251">
    <cfRule type="expression" dxfId="871" priority="2380">
      <formula>$AB$251="☑"</formula>
    </cfRule>
  </conditionalFormatting>
  <conditionalFormatting sqref="AC252">
    <cfRule type="expression" dxfId="870" priority="2379">
      <formula>$AB$252="☑"</formula>
    </cfRule>
  </conditionalFormatting>
  <conditionalFormatting sqref="AC253">
    <cfRule type="expression" dxfId="869" priority="2512">
      <formula>$AB$253="☑"</formula>
    </cfRule>
  </conditionalFormatting>
  <conditionalFormatting sqref="AC256">
    <cfRule type="expression" dxfId="868" priority="2660">
      <formula>$AB$256="☑"</formula>
    </cfRule>
  </conditionalFormatting>
  <conditionalFormatting sqref="AC257">
    <cfRule type="expression" dxfId="867" priority="2659">
      <formula>$AB$257="☑"</formula>
    </cfRule>
  </conditionalFormatting>
  <conditionalFormatting sqref="AC258">
    <cfRule type="expression" dxfId="866" priority="2658">
      <formula>$AB$258="☑"</formula>
    </cfRule>
  </conditionalFormatting>
  <conditionalFormatting sqref="AC274">
    <cfRule type="expression" dxfId="865" priority="2668">
      <formula>$AB$274="☑"</formula>
    </cfRule>
  </conditionalFormatting>
  <conditionalFormatting sqref="AC275">
    <cfRule type="expression" dxfId="864" priority="2669">
      <formula>$AB$275="☑"</formula>
    </cfRule>
  </conditionalFormatting>
  <conditionalFormatting sqref="AC276">
    <cfRule type="expression" dxfId="863" priority="2671">
      <formula>$AB$276="☑"</formula>
    </cfRule>
  </conditionalFormatting>
  <conditionalFormatting sqref="AC277">
    <cfRule type="expression" dxfId="862" priority="2670">
      <formula>$AB$277="☑"</formula>
    </cfRule>
  </conditionalFormatting>
  <conditionalFormatting sqref="AC278">
    <cfRule type="expression" dxfId="861" priority="2667">
      <formula>$AB$278="☑"</formula>
    </cfRule>
  </conditionalFormatting>
  <conditionalFormatting sqref="AC294">
    <cfRule type="expression" dxfId="860" priority="2677">
      <formula>$AB$294="☑"</formula>
    </cfRule>
  </conditionalFormatting>
  <conditionalFormatting sqref="AC295">
    <cfRule type="expression" dxfId="859" priority="2680">
      <formula>$AB$295="☑"</formula>
    </cfRule>
  </conditionalFormatting>
  <conditionalFormatting sqref="AC296">
    <cfRule type="expression" dxfId="858" priority="2679">
      <formula>$AB$296="☑"</formula>
    </cfRule>
  </conditionalFormatting>
  <conditionalFormatting sqref="AC297">
    <cfRule type="expression" dxfId="857" priority="2683">
      <formula>$AB$297="☑"</formula>
    </cfRule>
  </conditionalFormatting>
  <conditionalFormatting sqref="AC301">
    <cfRule type="expression" dxfId="856" priority="2822">
      <formula>$J302="☑"</formula>
    </cfRule>
  </conditionalFormatting>
  <conditionalFormatting sqref="AC314">
    <cfRule type="expression" dxfId="855" priority="2452">
      <formula>AND($AA$312="☑",$AB$314="☑")</formula>
    </cfRule>
  </conditionalFormatting>
  <conditionalFormatting sqref="AC315">
    <cfRule type="expression" dxfId="854" priority="2451">
      <formula>AND($AA$312="☑",$AB$315="☑")</formula>
    </cfRule>
    <cfRule type="expression" dxfId="853" priority="2450">
      <formula>AND($AA$312="☑",$AB$315="□")</formula>
    </cfRule>
  </conditionalFormatting>
  <conditionalFormatting sqref="AC333">
    <cfRule type="expression" dxfId="852" priority="2714">
      <formula>$AB$333="☑"</formula>
    </cfRule>
  </conditionalFormatting>
  <conditionalFormatting sqref="AC334">
    <cfRule type="expression" dxfId="851" priority="2521">
      <formula>$AB$334="☑"</formula>
    </cfRule>
  </conditionalFormatting>
  <conditionalFormatting sqref="AC335">
    <cfRule type="expression" dxfId="850" priority="2713">
      <formula>$AB$335="☑"</formula>
    </cfRule>
  </conditionalFormatting>
  <conditionalFormatting sqref="AC336">
    <cfRule type="expression" dxfId="849" priority="2712">
      <formula>$AB$336="☑"</formula>
    </cfRule>
  </conditionalFormatting>
  <conditionalFormatting sqref="AC337">
    <cfRule type="expression" dxfId="848" priority="2711">
      <formula>$AB$337="☑"</formula>
    </cfRule>
  </conditionalFormatting>
  <conditionalFormatting sqref="AC338">
    <cfRule type="expression" dxfId="847" priority="2415">
      <formula>$AB$338="☑"</formula>
    </cfRule>
  </conditionalFormatting>
  <conditionalFormatting sqref="AC355">
    <cfRule type="expression" dxfId="846" priority="2696">
      <formula>$AB$355="☑"</formula>
    </cfRule>
  </conditionalFormatting>
  <conditionalFormatting sqref="AC356">
    <cfRule type="expression" dxfId="845" priority="2361">
      <formula>$AB$356="☑"</formula>
    </cfRule>
  </conditionalFormatting>
  <conditionalFormatting sqref="AC357">
    <cfRule type="expression" dxfId="844" priority="2522">
      <formula>$AB$357="☑"</formula>
    </cfRule>
  </conditionalFormatting>
  <conditionalFormatting sqref="AC360">
    <cfRule type="expression" dxfId="843" priority="2695">
      <formula>$AB$360="☑"</formula>
    </cfRule>
  </conditionalFormatting>
  <conditionalFormatting sqref="AC361">
    <cfRule type="expression" dxfId="842" priority="2694">
      <formula>$AB$361="☑"</formula>
    </cfRule>
  </conditionalFormatting>
  <conditionalFormatting sqref="AC362">
    <cfRule type="expression" dxfId="841" priority="2693">
      <formula>$AB$362="☑"</formula>
    </cfRule>
  </conditionalFormatting>
  <conditionalFormatting sqref="AC365">
    <cfRule type="expression" dxfId="840" priority="2689">
      <formula>$AB$365="☑"</formula>
    </cfRule>
  </conditionalFormatting>
  <conditionalFormatting sqref="AC366">
    <cfRule type="expression" dxfId="839" priority="2690">
      <formula>$AB$366="☑"</formula>
    </cfRule>
  </conditionalFormatting>
  <conditionalFormatting sqref="AC367">
    <cfRule type="expression" dxfId="838" priority="2688">
      <formula>$AB$367="☑"</formula>
    </cfRule>
  </conditionalFormatting>
  <conditionalFormatting sqref="AC35:AD35">
    <cfRule type="expression" dxfId="837" priority="756">
      <formula>$J35="☑"</formula>
    </cfRule>
  </conditionalFormatting>
  <conditionalFormatting sqref="AC65:AD66 AB67:AB69 AD67:AD69 AC70:AD70">
    <cfRule type="expression" dxfId="836" priority="2629">
      <formula>$AA65="☑"</formula>
    </cfRule>
  </conditionalFormatting>
  <conditionalFormatting sqref="AC109:AD109">
    <cfRule type="expression" dxfId="835" priority="644">
      <formula>$J109="☑"</formula>
    </cfRule>
  </conditionalFormatting>
  <conditionalFormatting sqref="AC120:AD120">
    <cfRule type="expression" dxfId="834" priority="2613">
      <formula>$V120="☑"</formula>
    </cfRule>
  </conditionalFormatting>
  <conditionalFormatting sqref="AC140:AD143">
    <cfRule type="expression" dxfId="833" priority="2344">
      <formula>$J140="☑"</formula>
    </cfRule>
  </conditionalFormatting>
  <conditionalFormatting sqref="AC152:AD152">
    <cfRule type="expression" dxfId="832" priority="2330">
      <formula>$V152="☑"</formula>
    </cfRule>
  </conditionalFormatting>
  <conditionalFormatting sqref="AC156:AD159">
    <cfRule type="expression" dxfId="831" priority="2327">
      <formula>$J156="☑"</formula>
    </cfRule>
  </conditionalFormatting>
  <conditionalFormatting sqref="AC177:AD177">
    <cfRule type="expression" dxfId="830" priority="2623">
      <formula>$V177="☑"</formula>
    </cfRule>
  </conditionalFormatting>
  <conditionalFormatting sqref="AC181:AD184">
    <cfRule type="expression" dxfId="829" priority="2795">
      <formula>$J181="☑"</formula>
    </cfRule>
  </conditionalFormatting>
  <conditionalFormatting sqref="AC196:AD196">
    <cfRule type="expression" dxfId="828" priority="2787">
      <formula>$V196="☑"</formula>
    </cfRule>
  </conditionalFormatting>
  <conditionalFormatting sqref="AC200:AD203">
    <cfRule type="expression" dxfId="827" priority="2785">
      <formula>$J200="☑"</formula>
    </cfRule>
  </conditionalFormatting>
  <conditionalFormatting sqref="AC216:AD216">
    <cfRule type="expression" dxfId="826" priority="2779">
      <formula>$V216="☑"</formula>
    </cfRule>
  </conditionalFormatting>
  <conditionalFormatting sqref="AC220:AD223">
    <cfRule type="expression" dxfId="825" priority="2777">
      <formula>$J220="☑"</formula>
    </cfRule>
  </conditionalFormatting>
  <conditionalFormatting sqref="AC236:AD236">
    <cfRule type="expression" dxfId="824" priority="2770">
      <formula>$V236="☑"</formula>
    </cfRule>
  </conditionalFormatting>
  <conditionalFormatting sqref="AC240:AD243">
    <cfRule type="expression" dxfId="823" priority="2768">
      <formula>$J240="☑"</formula>
    </cfRule>
  </conditionalFormatting>
  <conditionalFormatting sqref="AC259:AD259">
    <cfRule type="expression" dxfId="822" priority="2761">
      <formula>$V259="☑"</formula>
    </cfRule>
  </conditionalFormatting>
  <conditionalFormatting sqref="AC279:AD279">
    <cfRule type="expression" dxfId="821" priority="2753">
      <formula>$V279="☑"</formula>
    </cfRule>
  </conditionalFormatting>
  <conditionalFormatting sqref="AC283:AD286">
    <cfRule type="expression" dxfId="820" priority="2750">
      <formula>$J283="☑"</formula>
    </cfRule>
  </conditionalFormatting>
  <conditionalFormatting sqref="AC298:AD298">
    <cfRule type="expression" dxfId="819" priority="2743">
      <formula>$V298="☑"</formula>
    </cfRule>
  </conditionalFormatting>
  <conditionalFormatting sqref="AC318:AD318">
    <cfRule type="expression" dxfId="818" priority="2734">
      <formula>$V318="☑"</formula>
    </cfRule>
  </conditionalFormatting>
  <conditionalFormatting sqref="AC322:AD325">
    <cfRule type="expression" dxfId="817" priority="2731">
      <formula>$J322="☑"</formula>
    </cfRule>
  </conditionalFormatting>
  <conditionalFormatting sqref="AC340:AD340">
    <cfRule type="expression" dxfId="816" priority="2724">
      <formula>$V340="☑"</formula>
    </cfRule>
  </conditionalFormatting>
  <conditionalFormatting sqref="AC344:AD347">
    <cfRule type="expression" dxfId="815" priority="2722">
      <formula>$J344="☑"</formula>
    </cfRule>
  </conditionalFormatting>
  <conditionalFormatting sqref="AC368:AD368">
    <cfRule type="expression" dxfId="814" priority="2705">
      <formula>$V368="☑"</formula>
    </cfRule>
  </conditionalFormatting>
  <conditionalFormatting sqref="AC372:AD375">
    <cfRule type="expression" dxfId="813" priority="2703">
      <formula>$J372="☑"</formula>
    </cfRule>
  </conditionalFormatting>
  <conditionalFormatting sqref="AD78:AD79">
    <cfRule type="expression" dxfId="812" priority="2816">
      <formula>$AA78="☑"</formula>
    </cfRule>
  </conditionalFormatting>
  <conditionalFormatting sqref="AD83:AD86">
    <cfRule type="expression" dxfId="811" priority="2466">
      <formula>$AA83="☑"</formula>
    </cfRule>
  </conditionalFormatting>
  <conditionalFormatting sqref="AD302 AC303:AD305 AA184">
    <cfRule type="expression" dxfId="810" priority="2791">
      <formula>$J184="☑"</formula>
    </cfRule>
  </conditionalFormatting>
  <conditionalFormatting sqref="AD33:AE33">
    <cfRule type="expression" dxfId="809" priority="1">
      <formula>$S$19="□"</formula>
    </cfRule>
  </conditionalFormatting>
  <conditionalFormatting sqref="AD134:AE135">
    <cfRule type="expression" dxfId="808" priority="885">
      <formula>$AA$133="☑"</formula>
    </cfRule>
  </conditionalFormatting>
  <conditionalFormatting sqref="AE34">
    <cfRule type="expression" dxfId="807" priority="2">
      <formula>$S$19="□"</formula>
    </cfRule>
  </conditionalFormatting>
  <conditionalFormatting sqref="AE80">
    <cfRule type="expression" dxfId="806" priority="2467">
      <formula>$K$80="☑"</formula>
    </cfRule>
  </conditionalFormatting>
  <conditionalFormatting sqref="AE235">
    <cfRule type="expression" dxfId="805" priority="2641">
      <formula>$AB$235="☑"</formula>
    </cfRule>
  </conditionalFormatting>
  <conditionalFormatting sqref="AE62:AF62">
    <cfRule type="expression" dxfId="804" priority="2590">
      <formula>$AB$62="☑"</formula>
    </cfRule>
  </conditionalFormatting>
  <conditionalFormatting sqref="AE87:AF87">
    <cfRule type="expression" dxfId="803" priority="2414">
      <formula>$AB$87="☑"</formula>
    </cfRule>
  </conditionalFormatting>
  <conditionalFormatting sqref="AE119:AF119">
    <cfRule type="expression" dxfId="802" priority="2305">
      <formula>$AB$119="☑"</formula>
    </cfRule>
  </conditionalFormatting>
  <conditionalFormatting sqref="AE171:AF171">
    <cfRule type="expression" dxfId="801" priority="2599">
      <formula>$AB$171="☑"</formula>
    </cfRule>
  </conditionalFormatting>
  <conditionalFormatting sqref="AE176:AF176">
    <cfRule type="expression" dxfId="800" priority="2823">
      <formula>$AB$176="☑"</formula>
    </cfRule>
  </conditionalFormatting>
  <conditionalFormatting sqref="AE195:AF195">
    <cfRule type="expression" dxfId="799" priority="859">
      <formula>$AB$195="☑"</formula>
    </cfRule>
  </conditionalFormatting>
  <conditionalFormatting sqref="AE215:AF215">
    <cfRule type="expression" dxfId="798" priority="2633">
      <formula>$AB$215="☑"</formula>
    </cfRule>
  </conditionalFormatting>
  <conditionalFormatting sqref="AE253:AF253">
    <cfRule type="expression" dxfId="797" priority="2513">
      <formula>$AB$253="☑"</formula>
    </cfRule>
  </conditionalFormatting>
  <conditionalFormatting sqref="AE258:AF258">
    <cfRule type="expression" dxfId="796" priority="2818">
      <formula>$AB$258="☑"</formula>
    </cfRule>
  </conditionalFormatting>
  <conditionalFormatting sqref="AE278:AF278">
    <cfRule type="expression" dxfId="795" priority="2673">
      <formula>$AB$278="☑"</formula>
    </cfRule>
  </conditionalFormatting>
  <conditionalFormatting sqref="AE297:AF297">
    <cfRule type="expression" dxfId="794" priority="2684">
      <formula>$AB$297="☑"</formula>
    </cfRule>
  </conditionalFormatting>
  <conditionalFormatting sqref="AE338:AF338">
    <cfRule type="expression" dxfId="793" priority="2367">
      <formula>$AB$338="☑"</formula>
    </cfRule>
  </conditionalFormatting>
  <conditionalFormatting sqref="AE367:AF367">
    <cfRule type="expression" dxfId="792" priority="2691">
      <formula>$AB$367="☑"</formula>
    </cfRule>
  </conditionalFormatting>
  <conditionalFormatting sqref="AF67">
    <cfRule type="expression" dxfId="791" priority="2575">
      <formula>$AA$67="☑"</formula>
    </cfRule>
  </conditionalFormatting>
  <conditionalFormatting sqref="AF91">
    <cfRule type="expression" dxfId="790" priority="483" stopIfTrue="1">
      <formula>$J$53="☑"</formula>
    </cfRule>
    <cfRule type="expression" dxfId="789" priority="484" stopIfTrue="1">
      <formula>$J$55="□"</formula>
    </cfRule>
  </conditionalFormatting>
  <conditionalFormatting sqref="AF92">
    <cfRule type="expression" dxfId="788" priority="2557">
      <formula>$AA$92="☑"</formula>
    </cfRule>
  </conditionalFormatting>
  <conditionalFormatting sqref="AF109">
    <cfRule type="expression" dxfId="787" priority="645">
      <formula>$AK$35=1</formula>
    </cfRule>
  </conditionalFormatting>
  <conditionalFormatting sqref="AF123">
    <cfRule type="expression" dxfId="786" priority="446" stopIfTrue="1">
      <formula>$J$55="□"</formula>
    </cfRule>
    <cfRule type="expression" dxfId="785" priority="486" stopIfTrue="1">
      <formula>$J$55="□"</formula>
    </cfRule>
    <cfRule type="expression" dxfId="784" priority="485" stopIfTrue="1">
      <formula>$J$53="☑"</formula>
    </cfRule>
    <cfRule type="expression" dxfId="783" priority="445" stopIfTrue="1">
      <formula>$J$53="☑"</formula>
    </cfRule>
  </conditionalFormatting>
  <conditionalFormatting sqref="AF124">
    <cfRule type="expression" dxfId="782" priority="2410">
      <formula>$AA$124="☑"</formula>
    </cfRule>
  </conditionalFormatting>
  <conditionalFormatting sqref="AF127">
    <cfRule type="expression" dxfId="781" priority="2353">
      <formula>$AK$35=1</formula>
    </cfRule>
  </conditionalFormatting>
  <conditionalFormatting sqref="AF139">
    <cfRule type="expression" dxfId="780" priority="443" stopIfTrue="1">
      <formula>$J$53="☑"</formula>
    </cfRule>
    <cfRule type="expression" dxfId="779" priority="444" stopIfTrue="1">
      <formula>$J$55="□"</formula>
    </cfRule>
    <cfRule type="expression" dxfId="778" priority="487" stopIfTrue="1">
      <formula>$J$53="☑"</formula>
    </cfRule>
    <cfRule type="expression" dxfId="777" priority="488" stopIfTrue="1">
      <formula>$J$55="□"</formula>
    </cfRule>
  </conditionalFormatting>
  <conditionalFormatting sqref="AF140">
    <cfRule type="expression" dxfId="776" priority="2334">
      <formula>$AA$140="☑"</formula>
    </cfRule>
  </conditionalFormatting>
  <conditionalFormatting sqref="AF142:AF143">
    <cfRule type="expression" dxfId="775" priority="2343">
      <formula>$AK$35=1</formula>
    </cfRule>
  </conditionalFormatting>
  <conditionalFormatting sqref="AF155">
    <cfRule type="expression" dxfId="774" priority="490" stopIfTrue="1">
      <formula>$J$55="□"</formula>
    </cfRule>
    <cfRule type="expression" dxfId="773" priority="489" stopIfTrue="1">
      <formula>$J$53="☑"</formula>
    </cfRule>
    <cfRule type="expression" dxfId="772" priority="441" stopIfTrue="1">
      <formula>$J$53="☑"</formula>
    </cfRule>
    <cfRule type="expression" dxfId="771" priority="442" stopIfTrue="1">
      <formula>$J$55="□"</formula>
    </cfRule>
  </conditionalFormatting>
  <conditionalFormatting sqref="AF156">
    <cfRule type="expression" dxfId="770" priority="2309">
      <formula>$AA$156="☑"</formula>
    </cfRule>
  </conditionalFormatting>
  <conditionalFormatting sqref="AF158:AF159">
    <cfRule type="expression" dxfId="769" priority="2326">
      <formula>$AK$35=1</formula>
    </cfRule>
  </conditionalFormatting>
  <conditionalFormatting sqref="AF180">
    <cfRule type="expression" dxfId="768" priority="492" stopIfTrue="1">
      <formula>$J$55="□"</formula>
    </cfRule>
    <cfRule type="expression" dxfId="767" priority="439" stopIfTrue="1">
      <formula>$J$53="☑"</formula>
    </cfRule>
    <cfRule type="expression" dxfId="766" priority="440" stopIfTrue="1">
      <formula>$J$55="□"</formula>
    </cfRule>
    <cfRule type="expression" dxfId="765" priority="437" stopIfTrue="1">
      <formula>$J$53="☑"</formula>
    </cfRule>
    <cfRule type="expression" dxfId="764" priority="491" stopIfTrue="1">
      <formula>$J$53="☑"</formula>
    </cfRule>
    <cfRule type="expression" dxfId="763" priority="438" stopIfTrue="1">
      <formula>$J$55="□"</formula>
    </cfRule>
  </conditionalFormatting>
  <conditionalFormatting sqref="AF181">
    <cfRule type="expression" dxfId="762" priority="2398">
      <formula>$AA$181="☑"</formula>
    </cfRule>
  </conditionalFormatting>
  <conditionalFormatting sqref="AF183">
    <cfRule type="expression" dxfId="761" priority="2796">
      <formula>$AK$35=1</formula>
    </cfRule>
  </conditionalFormatting>
  <conditionalFormatting sqref="AF193">
    <cfRule type="expression" dxfId="760" priority="2621">
      <formula>$AB$193="☑"</formula>
    </cfRule>
  </conditionalFormatting>
  <conditionalFormatting sqref="AF199">
    <cfRule type="expression" dxfId="759" priority="494" stopIfTrue="1">
      <formula>$J$55="□"</formula>
    </cfRule>
    <cfRule type="expression" dxfId="758" priority="493" stopIfTrue="1">
      <formula>$J$53="☑"</formula>
    </cfRule>
    <cfRule type="expression" dxfId="757" priority="436" stopIfTrue="1">
      <formula>$J$55="□"</formula>
    </cfRule>
    <cfRule type="expression" dxfId="756" priority="433" stopIfTrue="1">
      <formula>$J$53="☑"</formula>
    </cfRule>
    <cfRule type="expression" dxfId="755" priority="434" stopIfTrue="1">
      <formula>$J$55="□"</formula>
    </cfRule>
    <cfRule type="expression" dxfId="754" priority="435" stopIfTrue="1">
      <formula>$J$53="☑"</formula>
    </cfRule>
  </conditionalFormatting>
  <conditionalFormatting sqref="AF200">
    <cfRule type="expression" dxfId="753" priority="2488">
      <formula>$AA$200="☑"</formula>
    </cfRule>
  </conditionalFormatting>
  <conditionalFormatting sqref="AF202">
    <cfRule type="expression" dxfId="752" priority="2786">
      <formula>$AK$35=1</formula>
    </cfRule>
  </conditionalFormatting>
  <conditionalFormatting sqref="AF219">
    <cfRule type="expression" dxfId="751" priority="432" stopIfTrue="1">
      <formula>$J$55="□"</formula>
    </cfRule>
    <cfRule type="expression" dxfId="750" priority="496" stopIfTrue="1">
      <formula>$J$55="□"</formula>
    </cfRule>
    <cfRule type="expression" dxfId="749" priority="431" stopIfTrue="1">
      <formula>$J$53="☑"</formula>
    </cfRule>
    <cfRule type="expression" dxfId="748" priority="430" stopIfTrue="1">
      <formula>$J$55="□"</formula>
    </cfRule>
    <cfRule type="expression" dxfId="747" priority="495" stopIfTrue="1">
      <formula>$J$53="☑"</formula>
    </cfRule>
    <cfRule type="expression" dxfId="746" priority="429" stopIfTrue="1">
      <formula>$J$53="☑"</formula>
    </cfRule>
  </conditionalFormatting>
  <conditionalFormatting sqref="AF220">
    <cfRule type="expression" dxfId="745" priority="2491">
      <formula>$AA$220="☑"</formula>
    </cfRule>
  </conditionalFormatting>
  <conditionalFormatting sqref="AF222">
    <cfRule type="expression" dxfId="744" priority="2778">
      <formula>$AK$35=1</formula>
    </cfRule>
  </conditionalFormatting>
  <conditionalFormatting sqref="AF239">
    <cfRule type="expression" dxfId="743" priority="426" stopIfTrue="1">
      <formula>$J$55="□"</formula>
    </cfRule>
    <cfRule type="expression" dxfId="742" priority="497" stopIfTrue="1">
      <formula>$J$53="☑"</formula>
    </cfRule>
    <cfRule type="expression" dxfId="741" priority="498" stopIfTrue="1">
      <formula>$J$55="□"</formula>
    </cfRule>
    <cfRule type="expression" dxfId="740" priority="428" stopIfTrue="1">
      <formula>$J$55="□"</formula>
    </cfRule>
    <cfRule type="expression" dxfId="739" priority="425" stopIfTrue="1">
      <formula>$J$53="☑"</formula>
    </cfRule>
    <cfRule type="expression" dxfId="738" priority="427" stopIfTrue="1">
      <formula>$J$53="☑"</formula>
    </cfRule>
  </conditionalFormatting>
  <conditionalFormatting sqref="AF240">
    <cfRule type="expression" dxfId="737" priority="2496">
      <formula>$AA$240="☑"</formula>
    </cfRule>
  </conditionalFormatting>
  <conditionalFormatting sqref="AF242">
    <cfRule type="expression" dxfId="736" priority="2769">
      <formula>$AK$35=1</formula>
    </cfRule>
  </conditionalFormatting>
  <conditionalFormatting sqref="AF262">
    <cfRule type="expression" dxfId="735" priority="422" stopIfTrue="1">
      <formula>$J$55="□"</formula>
    </cfRule>
    <cfRule type="expression" dxfId="734" priority="423" stopIfTrue="1">
      <formula>$J$53="☑"</formula>
    </cfRule>
    <cfRule type="expression" dxfId="733" priority="500" stopIfTrue="1">
      <formula>$J$55="□"</formula>
    </cfRule>
    <cfRule type="expression" dxfId="732" priority="499" stopIfTrue="1">
      <formula>$J$53="☑"</formula>
    </cfRule>
    <cfRule type="expression" dxfId="731" priority="421" stopIfTrue="1">
      <formula>$J$53="☑"</formula>
    </cfRule>
    <cfRule type="expression" dxfId="730" priority="424" stopIfTrue="1">
      <formula>$J$55="□"</formula>
    </cfRule>
  </conditionalFormatting>
  <conditionalFormatting sqref="AF263">
    <cfRule type="expression" dxfId="729" priority="2503">
      <formula>$AA$263="☑"</formula>
    </cfRule>
  </conditionalFormatting>
  <conditionalFormatting sqref="AF265">
    <cfRule type="expression" dxfId="728" priority="2760">
      <formula>$AK$35=1</formula>
    </cfRule>
  </conditionalFormatting>
  <conditionalFormatting sqref="AF282">
    <cfRule type="expression" dxfId="727" priority="418" stopIfTrue="1">
      <formula>$J$55="□"</formula>
    </cfRule>
    <cfRule type="expression" dxfId="726" priority="419" stopIfTrue="1">
      <formula>$J$53="☑"</formula>
    </cfRule>
    <cfRule type="expression" dxfId="725" priority="501" stopIfTrue="1">
      <formula>$J$53="☑"</formula>
    </cfRule>
    <cfRule type="expression" dxfId="724" priority="417" stopIfTrue="1">
      <formula>$J$53="☑"</formula>
    </cfRule>
    <cfRule type="expression" dxfId="723" priority="420" stopIfTrue="1">
      <formula>$J$55="□"</formula>
    </cfRule>
    <cfRule type="expression" dxfId="722" priority="502" stopIfTrue="1">
      <formula>$J$55="□"</formula>
    </cfRule>
  </conditionalFormatting>
  <conditionalFormatting sqref="AF283">
    <cfRule type="expression" dxfId="721" priority="2509">
      <formula>$AA$283="☑"</formula>
    </cfRule>
  </conditionalFormatting>
  <conditionalFormatting sqref="AF285">
    <cfRule type="expression" dxfId="720" priority="2751">
      <formula>$AK$35=1</formula>
    </cfRule>
  </conditionalFormatting>
  <conditionalFormatting sqref="AF301">
    <cfRule type="expression" dxfId="719" priority="416" stopIfTrue="1">
      <formula>$J$55="□"</formula>
    </cfRule>
    <cfRule type="expression" dxfId="718" priority="415" stopIfTrue="1">
      <formula>$J$53="☑"</formula>
    </cfRule>
    <cfRule type="expression" dxfId="717" priority="503" stopIfTrue="1">
      <formula>$J$53="☑"</formula>
    </cfRule>
    <cfRule type="expression" dxfId="716" priority="413" stopIfTrue="1">
      <formula>$J$53="☑"</formula>
    </cfRule>
    <cfRule type="expression" dxfId="715" priority="504" stopIfTrue="1">
      <formula>$J$55="□"</formula>
    </cfRule>
    <cfRule type="expression" dxfId="714" priority="414" stopIfTrue="1">
      <formula>$J$55="□"</formula>
    </cfRule>
  </conditionalFormatting>
  <conditionalFormatting sqref="AF302">
    <cfRule type="expression" dxfId="713" priority="2675">
      <formula>$AA$302="☑"</formula>
    </cfRule>
  </conditionalFormatting>
  <conditionalFormatting sqref="AF321">
    <cfRule type="expression" dxfId="712" priority="506" stopIfTrue="1">
      <formula>$J$55="□"</formula>
    </cfRule>
    <cfRule type="expression" dxfId="711" priority="505" stopIfTrue="1">
      <formula>$J$53="☑"</formula>
    </cfRule>
    <cfRule type="expression" dxfId="710" priority="409" stopIfTrue="1">
      <formula>$J$53="☑"</formula>
    </cfRule>
    <cfRule type="expression" dxfId="709" priority="410" stopIfTrue="1">
      <formula>$J$55="□"</formula>
    </cfRule>
    <cfRule type="expression" dxfId="708" priority="411" stopIfTrue="1">
      <formula>$J$53="☑"</formula>
    </cfRule>
    <cfRule type="expression" dxfId="707" priority="412" stopIfTrue="1">
      <formula>$J$55="□"</formula>
    </cfRule>
  </conditionalFormatting>
  <conditionalFormatting sqref="AF322">
    <cfRule type="expression" dxfId="706" priority="2448">
      <formula>$AA$322="☑"</formula>
    </cfRule>
  </conditionalFormatting>
  <conditionalFormatting sqref="AF324">
    <cfRule type="expression" dxfId="705" priority="2732">
      <formula>$AK$35=1</formula>
    </cfRule>
  </conditionalFormatting>
  <conditionalFormatting sqref="AF343">
    <cfRule type="expression" dxfId="704" priority="407" stopIfTrue="1">
      <formula>$J$53="☑"</formula>
    </cfRule>
    <cfRule type="expression" dxfId="703" priority="408" stopIfTrue="1">
      <formula>$J$55="□"</formula>
    </cfRule>
    <cfRule type="expression" dxfId="702" priority="507" stopIfTrue="1">
      <formula>$J$53="☑"</formula>
    </cfRule>
    <cfRule type="expression" dxfId="701" priority="508" stopIfTrue="1">
      <formula>$J$55="□"</formula>
    </cfRule>
    <cfRule type="expression" dxfId="700" priority="406" stopIfTrue="1">
      <formula>$J$55="□"</formula>
    </cfRule>
    <cfRule type="expression" dxfId="699" priority="405" stopIfTrue="1">
      <formula>$J$53="☑"</formula>
    </cfRule>
  </conditionalFormatting>
  <conditionalFormatting sqref="AF344">
    <cfRule type="expression" dxfId="698" priority="2708">
      <formula>$AA$344="☑"</formula>
    </cfRule>
  </conditionalFormatting>
  <conditionalFormatting sqref="AF346">
    <cfRule type="expression" dxfId="697" priority="2723">
      <formula>$AK$35=1</formula>
    </cfRule>
  </conditionalFormatting>
  <conditionalFormatting sqref="AF371">
    <cfRule type="expression" dxfId="696" priority="402" stopIfTrue="1">
      <formula>$J$55="□"</formula>
    </cfRule>
    <cfRule type="expression" dxfId="695" priority="509" stopIfTrue="1">
      <formula>$J$53="☑"</formula>
    </cfRule>
    <cfRule type="expression" dxfId="694" priority="510" stopIfTrue="1">
      <formula>$J$55="□"</formula>
    </cfRule>
    <cfRule type="expression" dxfId="693" priority="401" stopIfTrue="1">
      <formula>$J$53="☑"</formula>
    </cfRule>
    <cfRule type="expression" dxfId="692" priority="403" stopIfTrue="1">
      <formula>$J$53="☑"</formula>
    </cfRule>
    <cfRule type="expression" dxfId="691" priority="404" stopIfTrue="1">
      <formula>$J$55="□"</formula>
    </cfRule>
  </conditionalFormatting>
  <conditionalFormatting sqref="AF372">
    <cfRule type="expression" dxfId="690" priority="2692">
      <formula>$AA$372="☑"</formula>
    </cfRule>
  </conditionalFormatting>
  <conditionalFormatting sqref="AF374">
    <cfRule type="expression" dxfId="689" priority="2704">
      <formula>$AK$35=1</formula>
    </cfRule>
  </conditionalFormatting>
  <conditionalFormatting sqref="AF35:AG35">
    <cfRule type="expression" dxfId="688" priority="758">
      <formula>$AK$35=1</formula>
    </cfRule>
  </conditionalFormatting>
  <conditionalFormatting sqref="AF69:AG70">
    <cfRule type="expression" dxfId="687" priority="2812">
      <formula>$AK$35=1</formula>
    </cfRule>
  </conditionalFormatting>
  <conditionalFormatting sqref="AF94:AG95">
    <cfRule type="expression" dxfId="686" priority="2573">
      <formula>$AK$35=1</formula>
    </cfRule>
  </conditionalFormatting>
  <conditionalFormatting sqref="AF126:AG126">
    <cfRule type="expression" dxfId="685" priority="2611">
      <formula>$AK$35=1</formula>
    </cfRule>
  </conditionalFormatting>
  <conditionalFormatting sqref="AF184:AG184">
    <cfRule type="expression" dxfId="684" priority="2794">
      <formula>$AK$35=1</formula>
    </cfRule>
  </conditionalFormatting>
  <conditionalFormatting sqref="AF203:AG203">
    <cfRule type="expression" dxfId="683" priority="2784">
      <formula>$AK$35=1</formula>
    </cfRule>
  </conditionalFormatting>
  <conditionalFormatting sqref="AF223:AG223">
    <cfRule type="expression" dxfId="682" priority="2776">
      <formula>$AK$35=1</formula>
    </cfRule>
  </conditionalFormatting>
  <conditionalFormatting sqref="AF243:AG243">
    <cfRule type="expression" dxfId="681" priority="2767">
      <formula>$AK$35=1</formula>
    </cfRule>
  </conditionalFormatting>
  <conditionalFormatting sqref="AF266:AG266">
    <cfRule type="expression" dxfId="680" priority="2758">
      <formula>$AK$35=1</formula>
    </cfRule>
  </conditionalFormatting>
  <conditionalFormatting sqref="AF286:AG286">
    <cfRule type="expression" dxfId="679" priority="2749">
      <formula>$AK$35=1</formula>
    </cfRule>
  </conditionalFormatting>
  <conditionalFormatting sqref="AF305:AG305">
    <cfRule type="expression" dxfId="678" priority="2740">
      <formula>$AK$35=1</formula>
    </cfRule>
  </conditionalFormatting>
  <conditionalFormatting sqref="AF325:AG325">
    <cfRule type="expression" dxfId="677" priority="2730">
      <formula>$AK$35=1</formula>
    </cfRule>
  </conditionalFormatting>
  <conditionalFormatting sqref="AF347:AG347">
    <cfRule type="expression" dxfId="676" priority="2721">
      <formula>$AK$35=1</formula>
    </cfRule>
  </conditionalFormatting>
  <conditionalFormatting sqref="AF375:AG375">
    <cfRule type="expression" dxfId="675" priority="2702">
      <formula>$AK$35=1</formula>
    </cfRule>
  </conditionalFormatting>
  <conditionalFormatting sqref="AG71">
    <cfRule type="expression" dxfId="674" priority="2804">
      <formula>$AK$35=1</formula>
    </cfRule>
  </conditionalFormatting>
  <conditionalFormatting sqref="AG96">
    <cfRule type="expression" dxfId="673" priority="2571">
      <formula>$AK$35=1</formula>
    </cfRule>
  </conditionalFormatting>
  <conditionalFormatting sqref="AG127:AG128">
    <cfRule type="expression" dxfId="672" priority="2630">
      <formula>$AK$35=1</formula>
    </cfRule>
  </conditionalFormatting>
  <conditionalFormatting sqref="AG143:AG144">
    <cfRule type="expression" dxfId="671" priority="2346">
      <formula>$AK$35=1</formula>
    </cfRule>
  </conditionalFormatting>
  <conditionalFormatting sqref="AG159:AG160">
    <cfRule type="expression" dxfId="670" priority="2329">
      <formula>$AK$35=1</formula>
    </cfRule>
  </conditionalFormatting>
  <conditionalFormatting sqref="AG185">
    <cfRule type="expression" dxfId="669" priority="2797">
      <formula>$AK$35=1</formula>
    </cfRule>
  </conditionalFormatting>
  <conditionalFormatting sqref="AG204">
    <cfRule type="expression" dxfId="668" priority="2789">
      <formula>$AK$35=1</formula>
    </cfRule>
  </conditionalFormatting>
  <conditionalFormatting sqref="AG224">
    <cfRule type="expression" dxfId="667" priority="2780">
      <formula>$AK$35=1</formula>
    </cfRule>
  </conditionalFormatting>
  <conditionalFormatting sqref="AG244">
    <cfRule type="expression" dxfId="666" priority="2772">
      <formula>$AK$35=1</formula>
    </cfRule>
  </conditionalFormatting>
  <conditionalFormatting sqref="AG267">
    <cfRule type="expression" dxfId="665" priority="2763">
      <formula>$AK$35=1</formula>
    </cfRule>
  </conditionalFormatting>
  <conditionalFormatting sqref="AG287">
    <cfRule type="expression" dxfId="664" priority="2754">
      <formula>$AK$35=1</formula>
    </cfRule>
  </conditionalFormatting>
  <conditionalFormatting sqref="AG306">
    <cfRule type="expression" dxfId="663" priority="2745">
      <formula>$AK$35=1</formula>
    </cfRule>
  </conditionalFormatting>
  <conditionalFormatting sqref="AG326">
    <cfRule type="expression" dxfId="662" priority="2736">
      <formula>$AK$35=1</formula>
    </cfRule>
  </conditionalFormatting>
  <conditionalFormatting sqref="AG348">
    <cfRule type="expression" dxfId="661" priority="2726">
      <formula>$AK$35=1</formula>
    </cfRule>
  </conditionalFormatting>
  <conditionalFormatting sqref="AG376">
    <cfRule type="expression" dxfId="660" priority="2707">
      <formula>$AK$35=1</formula>
    </cfRule>
  </conditionalFormatting>
  <conditionalFormatting sqref="AH37">
    <cfRule type="expression" dxfId="659" priority="754">
      <formula>$AK$35=1</formula>
    </cfRule>
  </conditionalFormatting>
  <conditionalFormatting sqref="AH51">
    <cfRule type="expression" dxfId="658" priority="753">
      <formula>$AK$35=1</formula>
    </cfRule>
  </conditionalFormatting>
  <conditionalFormatting sqref="AH97">
    <cfRule type="expression" dxfId="657" priority="2572">
      <formula>$AK$35=1</formula>
    </cfRule>
  </conditionalFormatting>
  <conditionalFormatting sqref="AH111">
    <cfRule type="expression" dxfId="656" priority="647">
      <formula>$AK$35=1</formula>
    </cfRule>
  </conditionalFormatting>
  <conditionalFormatting sqref="AH349:AH350">
    <cfRule type="expression" dxfId="655" priority="2720">
      <formula>$AK$35=1</formula>
    </cfRule>
  </conditionalFormatting>
  <conditionalFormatting sqref="AH377">
    <cfRule type="expression" dxfId="654" priority="2701">
      <formula>$AK$35=1</formula>
    </cfRule>
  </conditionalFormatting>
  <conditionalFormatting sqref="AH379">
    <cfRule type="expression" dxfId="653" priority="562">
      <formula>$AK$35=1</formula>
    </cfRule>
  </conditionalFormatting>
  <conditionalFormatting sqref="AH72:AI74">
    <cfRule type="expression" dxfId="652" priority="2810">
      <formula>$AK$35=1</formula>
    </cfRule>
  </conditionalFormatting>
  <conditionalFormatting sqref="AH129:AI130">
    <cfRule type="expression" dxfId="651" priority="2805">
      <formula>$AK$35=1</formula>
    </cfRule>
  </conditionalFormatting>
  <conditionalFormatting sqref="AH145:AI147">
    <cfRule type="expression" dxfId="650" priority="2331">
      <formula>$AK$35=1</formula>
    </cfRule>
  </conditionalFormatting>
  <conditionalFormatting sqref="AH161:AI161">
    <cfRule type="expression" dxfId="649" priority="2328">
      <formula>$AK$35=1</formula>
    </cfRule>
  </conditionalFormatting>
  <conditionalFormatting sqref="AH186:AI187">
    <cfRule type="expression" dxfId="648" priority="2793">
      <formula>$AK$35=1</formula>
    </cfRule>
  </conditionalFormatting>
  <conditionalFormatting sqref="AH205:AI206">
    <cfRule type="expression" dxfId="647" priority="2783">
      <formula>$AK$35=1</formula>
    </cfRule>
  </conditionalFormatting>
  <conditionalFormatting sqref="AH225:AI226">
    <cfRule type="expression" dxfId="646" priority="2775">
      <formula>$AK$35=1</formula>
    </cfRule>
  </conditionalFormatting>
  <conditionalFormatting sqref="AH245:AI246">
    <cfRule type="expression" dxfId="645" priority="2766">
      <formula>$AK$35=1</formula>
    </cfRule>
  </conditionalFormatting>
  <conditionalFormatting sqref="AH268:AI269">
    <cfRule type="expression" dxfId="644" priority="2757">
      <formula>$AK$35=1</formula>
    </cfRule>
  </conditionalFormatting>
  <conditionalFormatting sqref="AH288:AI289">
    <cfRule type="expression" dxfId="643" priority="2748">
      <formula>$AK$35=1</formula>
    </cfRule>
  </conditionalFormatting>
  <conditionalFormatting sqref="AH307:AI308">
    <cfRule type="expression" dxfId="642" priority="2739">
      <formula>$AK$35=1</formula>
    </cfRule>
  </conditionalFormatting>
  <conditionalFormatting sqref="AH327:AI328">
    <cfRule type="expression" dxfId="641" priority="2729">
      <formula>$AK$35=1</formula>
    </cfRule>
  </conditionalFormatting>
  <conditionalFormatting sqref="AI109">
    <cfRule type="expression" dxfId="640" priority="2808">
      <formula>$AK$35=1</formula>
    </cfRule>
  </conditionalFormatting>
  <conditionalFormatting sqref="AJ20:AR377">
    <cfRule type="expression" dxfId="639" priority="4" stopIfTrue="1">
      <formula>$AJ$19="□"</formula>
    </cfRule>
  </conditionalFormatting>
  <conditionalFormatting sqref="AK52">
    <cfRule type="expression" dxfId="638" priority="916">
      <formula>$AK$52="☑"</formula>
    </cfRule>
  </conditionalFormatting>
  <conditionalFormatting sqref="AK64:AK65">
    <cfRule type="expression" dxfId="637" priority="1167" stopIfTrue="1">
      <formula>AND($AK$55="□",$AK$56="□")</formula>
    </cfRule>
    <cfRule type="expression" dxfId="636" priority="1172">
      <formula>AND($AK$64="□",$AK$65="□")</formula>
    </cfRule>
  </conditionalFormatting>
  <conditionalFormatting sqref="AK67:AK69">
    <cfRule type="expression" dxfId="635" priority="1165" stopIfTrue="1">
      <formula>AND($AK$55="□",$AK$56="□")</formula>
    </cfRule>
    <cfRule type="expression" dxfId="634" priority="1166">
      <formula>AND($AK$67="□",$AK$68="□",$AK$69="□")</formula>
    </cfRule>
  </conditionalFormatting>
  <conditionalFormatting sqref="AK70">
    <cfRule type="expression" dxfId="633" priority="913">
      <formula>$J70="☑"</formula>
    </cfRule>
    <cfRule type="expression" dxfId="632" priority="912" stopIfTrue="1">
      <formula>$J$131="☑"</formula>
    </cfRule>
  </conditionalFormatting>
  <conditionalFormatting sqref="AK73">
    <cfRule type="expression" dxfId="631" priority="908">
      <formula>$AK$73="☑"</formula>
    </cfRule>
  </conditionalFormatting>
  <conditionalFormatting sqref="AK89:AK90">
    <cfRule type="expression" dxfId="630" priority="934" stopIfTrue="1">
      <formula>AND($AK$76="□",$AK$81="□")</formula>
    </cfRule>
    <cfRule type="expression" dxfId="629" priority="1047">
      <formula>AND($AK$89="□",$AK$90="□")</formula>
    </cfRule>
  </conditionalFormatting>
  <conditionalFormatting sqref="AK92:AK94">
    <cfRule type="expression" dxfId="628" priority="1151">
      <formula>AND($AK$92="□",$AK$93="□",$AK$94="□")</formula>
    </cfRule>
    <cfRule type="expression" dxfId="627" priority="933" stopIfTrue="1">
      <formula>AND($AK$76="□",$AK$81="□")</formula>
    </cfRule>
  </conditionalFormatting>
  <conditionalFormatting sqref="AK95">
    <cfRule type="expression" dxfId="626" priority="914" stopIfTrue="1">
      <formula>$J$131="☑"</formula>
    </cfRule>
    <cfRule type="expression" dxfId="625" priority="915">
      <formula>$J95="☑"</formula>
    </cfRule>
  </conditionalFormatting>
  <conditionalFormatting sqref="AK112">
    <cfRule type="expression" dxfId="624" priority="904">
      <formula>$AK$73="☑"</formula>
    </cfRule>
  </conditionalFormatting>
  <conditionalFormatting sqref="AK121:AK122">
    <cfRule type="expression" dxfId="623" priority="1145" stopIfTrue="1">
      <formula>AND($AK$115="□")</formula>
    </cfRule>
    <cfRule type="expression" dxfId="622" priority="1194">
      <formula>AND($AK$121="□",$AK$122="□")</formula>
    </cfRule>
  </conditionalFormatting>
  <conditionalFormatting sqref="AK124:AK126">
    <cfRule type="expression" dxfId="621" priority="981">
      <formula>AND($AK$124="□",$AK$125="□",$AK$126="□")</formula>
    </cfRule>
    <cfRule type="expression" dxfId="620" priority="980" stopIfTrue="1">
      <formula>$AK$115="□"</formula>
    </cfRule>
  </conditionalFormatting>
  <conditionalFormatting sqref="AK130">
    <cfRule type="expression" dxfId="619" priority="888">
      <formula>$AK$73="☑"</formula>
    </cfRule>
  </conditionalFormatting>
  <conditionalFormatting sqref="AK137:AK138">
    <cfRule type="expression" dxfId="618" priority="1010">
      <formula>AND($AK$137="□",$AK$138="□")</formula>
    </cfRule>
    <cfRule type="expression" dxfId="617" priority="1009" stopIfTrue="1">
      <formula>$AK$133="□"</formula>
    </cfRule>
  </conditionalFormatting>
  <conditionalFormatting sqref="AK140:AK142">
    <cfRule type="expression" dxfId="616" priority="1007" stopIfTrue="1">
      <formula>$AK$133="□"</formula>
    </cfRule>
    <cfRule type="expression" dxfId="615" priority="1008">
      <formula>AND($AK$140="□",$AK$141="□",$AK$142="□")</formula>
    </cfRule>
  </conditionalFormatting>
  <conditionalFormatting sqref="AK153:AK154">
    <cfRule type="expression" dxfId="614" priority="989">
      <formula>AND($AK$153="□",$AK$154="□")</formula>
    </cfRule>
    <cfRule type="expression" dxfId="613" priority="988" stopIfTrue="1">
      <formula>$AK$149="□"</formula>
    </cfRule>
  </conditionalFormatting>
  <conditionalFormatting sqref="AK156:AK158">
    <cfRule type="expression" dxfId="612" priority="986" stopIfTrue="1">
      <formula>$AK$149="□"</formula>
    </cfRule>
    <cfRule type="expression" dxfId="611" priority="987">
      <formula>AND($AK$156="□",$AK$157="□",$AK$158="□")</formula>
    </cfRule>
  </conditionalFormatting>
  <conditionalFormatting sqref="AK159">
    <cfRule type="expression" dxfId="610" priority="997">
      <formula>$J159="☑"</formula>
    </cfRule>
  </conditionalFormatting>
  <conditionalFormatting sqref="AK178:AK179">
    <cfRule type="expression" dxfId="609" priority="1041">
      <formula>AND($AK$178="□",$AK$179="□")</formula>
    </cfRule>
    <cfRule type="expression" dxfId="608" priority="1040" stopIfTrue="1">
      <formula>$AK$165="□"</formula>
    </cfRule>
  </conditionalFormatting>
  <conditionalFormatting sqref="AK181:AK183">
    <cfRule type="expression" dxfId="607" priority="975" stopIfTrue="1">
      <formula>$AK$165="□"</formula>
    </cfRule>
    <cfRule type="expression" dxfId="606" priority="976">
      <formula>AND($AK$181="□",$AK$182="□",$AK$183="□")</formula>
    </cfRule>
  </conditionalFormatting>
  <conditionalFormatting sqref="AK197:AK198">
    <cfRule type="expression" dxfId="605" priority="1056" stopIfTrue="1">
      <formula>$AK$190="□"</formula>
    </cfRule>
    <cfRule type="expression" dxfId="604" priority="1057">
      <formula>AND($AK$197="□",$AK$198="□")</formula>
    </cfRule>
  </conditionalFormatting>
  <conditionalFormatting sqref="AK200:AK202">
    <cfRule type="expression" dxfId="603" priority="1054" stopIfTrue="1">
      <formula>$AK$190="□"</formula>
    </cfRule>
    <cfRule type="expression" dxfId="602" priority="1055">
      <formula>AND($AK$200="□",$AK$201="□",$AK$202="□")</formula>
    </cfRule>
  </conditionalFormatting>
  <conditionalFormatting sqref="AK203">
    <cfRule type="expression" dxfId="601" priority="1339">
      <formula>$J203="☑"</formula>
    </cfRule>
  </conditionalFormatting>
  <conditionalFormatting sqref="AK217:AK218">
    <cfRule type="expression" dxfId="600" priority="1091" stopIfTrue="1">
      <formula>$AK$209="□"</formula>
    </cfRule>
    <cfRule type="expression" dxfId="599" priority="1092">
      <formula>AND($AK$217="□",$AK$218="□")</formula>
    </cfRule>
  </conditionalFormatting>
  <conditionalFormatting sqref="AK220:AK222">
    <cfRule type="expression" dxfId="598" priority="1088" stopIfTrue="1">
      <formula>$AK$209="□"</formula>
    </cfRule>
    <cfRule type="expression" dxfId="597" priority="1089">
      <formula>AND($AK$220="□",$AK$221="□",$AK$222="□")</formula>
    </cfRule>
  </conditionalFormatting>
  <conditionalFormatting sqref="AK223">
    <cfRule type="expression" dxfId="596" priority="1331">
      <formula>$J223="☑"</formula>
    </cfRule>
  </conditionalFormatting>
  <conditionalFormatting sqref="AK229:AK230">
    <cfRule type="expression" dxfId="595" priority="1221">
      <formula>$U229="☑"</formula>
    </cfRule>
  </conditionalFormatting>
  <conditionalFormatting sqref="AK237:AK238">
    <cfRule type="expression" dxfId="594" priority="1099">
      <formula>AND($AK$237="□",$AK$238="□")</formula>
    </cfRule>
    <cfRule type="expression" dxfId="593" priority="1098" stopIfTrue="1">
      <formula>$AK$229="□"</formula>
    </cfRule>
  </conditionalFormatting>
  <conditionalFormatting sqref="AK240:AK242">
    <cfRule type="expression" dxfId="592" priority="1097">
      <formula>AND($AK$240="□",$AK$241="□",$AK$242="□")</formula>
    </cfRule>
    <cfRule type="expression" dxfId="591" priority="1096" stopIfTrue="1">
      <formula>$AK$229="□"</formula>
    </cfRule>
  </conditionalFormatting>
  <conditionalFormatting sqref="AK243">
    <cfRule type="expression" dxfId="590" priority="1322">
      <formula>$J243="☑"</formula>
    </cfRule>
  </conditionalFormatting>
  <conditionalFormatting sqref="AK260:AK261">
    <cfRule type="expression" dxfId="589" priority="1105" stopIfTrue="1">
      <formula>AND($AK$249="□",$AK$254="□")</formula>
    </cfRule>
    <cfRule type="expression" dxfId="588" priority="1106">
      <formula>AND($AK$260="□",$AK$261="□")</formula>
    </cfRule>
  </conditionalFormatting>
  <conditionalFormatting sqref="AK263:AK265">
    <cfRule type="expression" dxfId="587" priority="1103" stopIfTrue="1">
      <formula>AND($AK$249="□",$AK$254="□")</formula>
    </cfRule>
    <cfRule type="expression" dxfId="586" priority="1104">
      <formula>AND($AK$263="□",$AK$264="□",$AK$265="□")</formula>
    </cfRule>
  </conditionalFormatting>
  <conditionalFormatting sqref="AK266">
    <cfRule type="expression" dxfId="585" priority="1313">
      <formula>$J266="☑"</formula>
    </cfRule>
  </conditionalFormatting>
  <conditionalFormatting sqref="AK280:AK281">
    <cfRule type="expression" dxfId="584" priority="1310">
      <formula>AND($AK$280="□",$AK$281="□")</formula>
    </cfRule>
    <cfRule type="expression" dxfId="583" priority="966" stopIfTrue="1">
      <formula>$AK$272="□"</formula>
    </cfRule>
  </conditionalFormatting>
  <conditionalFormatting sqref="AK283:AK285">
    <cfRule type="expression" dxfId="582" priority="965">
      <formula>AND($AK$283="□",$AK$284="□",$AK$285="□")</formula>
    </cfRule>
    <cfRule type="expression" dxfId="581" priority="964" stopIfTrue="1">
      <formula>$AK$272="□"</formula>
    </cfRule>
  </conditionalFormatting>
  <conditionalFormatting sqref="AK286">
    <cfRule type="expression" dxfId="580" priority="1304">
      <formula>$J286="☑"</formula>
    </cfRule>
  </conditionalFormatting>
  <conditionalFormatting sqref="AK299:AK300">
    <cfRule type="expression" dxfId="579" priority="1032">
      <formula>AND($AK$299="□",$AK$300="□")</formula>
    </cfRule>
    <cfRule type="expression" dxfId="578" priority="962" stopIfTrue="1">
      <formula>$AK$292="□"</formula>
    </cfRule>
  </conditionalFormatting>
  <conditionalFormatting sqref="AK302:AK304">
    <cfRule type="expression" dxfId="577" priority="1114">
      <formula>AND($AK$302="□",$AK$303="□",$AK$304="□")</formula>
    </cfRule>
    <cfRule type="expression" dxfId="576" priority="1113" stopIfTrue="1">
      <formula>$AK$292="□"</formula>
    </cfRule>
  </conditionalFormatting>
  <conditionalFormatting sqref="AK305">
    <cfRule type="expression" dxfId="575" priority="1296">
      <formula>$J305="☑"</formula>
    </cfRule>
  </conditionalFormatting>
  <conditionalFormatting sqref="AK319:AK320">
    <cfRule type="expression" dxfId="574" priority="1292">
      <formula>AND($AK$319="□",$AK$320="□")</formula>
    </cfRule>
    <cfRule type="expression" dxfId="573" priority="1031" stopIfTrue="1">
      <formula>AND($AK$311="□",$AK$312="□",$AK$317="□")</formula>
    </cfRule>
  </conditionalFormatting>
  <conditionalFormatting sqref="AK322:AK324">
    <cfRule type="expression" dxfId="572" priority="1066">
      <formula>AND($AK$322="□",$AK$323="□",$AK$324="□")</formula>
    </cfRule>
    <cfRule type="expression" dxfId="571" priority="1065" stopIfTrue="1">
      <formula>AND($AK$311="□",$AK$312="□",$AK$317="□")</formula>
    </cfRule>
  </conditionalFormatting>
  <conditionalFormatting sqref="AK325">
    <cfRule type="expression" dxfId="570" priority="1286">
      <formula>$J325="☑"</formula>
    </cfRule>
  </conditionalFormatting>
  <conditionalFormatting sqref="AK341:AK342">
    <cfRule type="expression" dxfId="569" priority="1123">
      <formula>AND($AK$341="□",$AK$342="□")</formula>
    </cfRule>
    <cfRule type="expression" dxfId="568" priority="1122" stopIfTrue="1">
      <formula>AND($AK$331="□",$AK$339="□")</formula>
    </cfRule>
  </conditionalFormatting>
  <conditionalFormatting sqref="AK344:AK346">
    <cfRule type="expression" dxfId="567" priority="1121">
      <formula>AND($AK$344="□",$AK$345="□",$AK$346="□")</formula>
    </cfRule>
    <cfRule type="expression" dxfId="566" priority="1120" stopIfTrue="1">
      <formula>AND($AK$331="□",$AK$339="□")</formula>
    </cfRule>
  </conditionalFormatting>
  <conditionalFormatting sqref="AK347">
    <cfRule type="expression" dxfId="565" priority="1277">
      <formula>$J347="☑"</formula>
    </cfRule>
  </conditionalFormatting>
  <conditionalFormatting sqref="AK363">
    <cfRule type="expression" dxfId="564" priority="1130">
      <formula>$J$363="☑"</formula>
    </cfRule>
  </conditionalFormatting>
  <conditionalFormatting sqref="AK369:AK370">
    <cfRule type="expression" dxfId="563" priority="1127">
      <formula>AND($AK$369="□",$AK$370="□")</formula>
    </cfRule>
    <cfRule type="expression" dxfId="562" priority="1126" stopIfTrue="1">
      <formula>AND($AK$353="□",$AK$358="□")</formula>
    </cfRule>
  </conditionalFormatting>
  <conditionalFormatting sqref="AK372:AK374">
    <cfRule type="expression" dxfId="561" priority="1024" stopIfTrue="1">
      <formula>AND($AK$353="□",$AK$358="□")</formula>
    </cfRule>
    <cfRule type="expression" dxfId="560" priority="1025">
      <formula>AND($AK$372="□",$AK$373="□",$AK$374="□")</formula>
    </cfRule>
  </conditionalFormatting>
  <conditionalFormatting sqref="AK375">
    <cfRule type="expression" dxfId="559" priority="1260">
      <formula>$J375="☑"</formula>
    </cfRule>
  </conditionalFormatting>
  <conditionalFormatting sqref="AK143:AL143">
    <cfRule type="expression" dxfId="558" priority="1013">
      <formula>$J143="☑"</formula>
    </cfRule>
  </conditionalFormatting>
  <conditionalFormatting sqref="AK24:AM24">
    <cfRule type="expression" dxfId="557" priority="742" stopIfTrue="1">
      <formula>$J$53="☑"</formula>
    </cfRule>
  </conditionalFormatting>
  <conditionalFormatting sqref="AK100:AM100">
    <cfRule type="expression" dxfId="556" priority="642" stopIfTrue="1">
      <formula>$J$53="☑"</formula>
    </cfRule>
  </conditionalFormatting>
  <conditionalFormatting sqref="AK53:AR69">
    <cfRule type="expression" dxfId="555" priority="27" stopIfTrue="1">
      <formula>$AN$52="☑"</formula>
    </cfRule>
    <cfRule type="expression" dxfId="554" priority="26" stopIfTrue="1">
      <formula>$AK$52="☑"</formula>
    </cfRule>
  </conditionalFormatting>
  <conditionalFormatting sqref="AK54:AR69">
    <cfRule type="expression" dxfId="553" priority="28" stopIfTrue="1">
      <formula>$AK$53="☑"</formula>
    </cfRule>
  </conditionalFormatting>
  <conditionalFormatting sqref="AK56:AR69">
    <cfRule type="expression" dxfId="552" priority="29" stopIfTrue="1">
      <formula>$AK$55="□"</formula>
    </cfRule>
  </conditionalFormatting>
  <conditionalFormatting sqref="AK74:AR90 AK91:AO91 AQ91:AR91 AK92:AR94">
    <cfRule type="expression" dxfId="551" priority="899" stopIfTrue="1">
      <formula>$AN$73="☑"</formula>
    </cfRule>
    <cfRule type="expression" dxfId="550" priority="730" stopIfTrue="1">
      <formula>$AK$73="☑"</formula>
    </cfRule>
  </conditionalFormatting>
  <conditionalFormatting sqref="AK75:AR90 AK91:AO91 AQ91:AR91 AK92:AR94">
    <cfRule type="expression" dxfId="549" priority="901" stopIfTrue="1">
      <formula>$AK$74="☑"</formula>
    </cfRule>
  </conditionalFormatting>
  <conditionalFormatting sqref="AK81:AR87">
    <cfRule type="expression" dxfId="548" priority="1075" stopIfTrue="1">
      <formula>$AK$76="☑"</formula>
    </cfRule>
  </conditionalFormatting>
  <conditionalFormatting sqref="AK88:AR90 AK91:AO91 AQ91:AR91 AK92:AR94">
    <cfRule type="expression" dxfId="547" priority="929" stopIfTrue="1">
      <formula>AND($AK$76="□",$AK$81="□")</formula>
    </cfRule>
  </conditionalFormatting>
  <conditionalFormatting sqref="AK113:AR126">
    <cfRule type="expression" dxfId="546" priority="728" stopIfTrue="1">
      <formula>$AK$112="☑"</formula>
    </cfRule>
    <cfRule type="expression" dxfId="545" priority="893" stopIfTrue="1">
      <formula>$AN$112="☑"</formula>
    </cfRule>
  </conditionalFormatting>
  <conditionalFormatting sqref="AK114:AR126">
    <cfRule type="expression" dxfId="544" priority="894" stopIfTrue="1">
      <formula>$AK$113="☑"</formula>
    </cfRule>
  </conditionalFormatting>
  <conditionalFormatting sqref="AK120:AR126">
    <cfRule type="expression" dxfId="543" priority="903" stopIfTrue="1">
      <formula>AND($AK$115="□")</formula>
    </cfRule>
  </conditionalFormatting>
  <conditionalFormatting sqref="AK131:AR142">
    <cfRule type="expression" dxfId="542" priority="725" stopIfTrue="1">
      <formula>$AK$130="☑"</formula>
    </cfRule>
    <cfRule type="expression" dxfId="541" priority="882" stopIfTrue="1">
      <formula>$AN$130="☑"</formula>
    </cfRule>
  </conditionalFormatting>
  <conditionalFormatting sqref="AK132:AR142">
    <cfRule type="expression" dxfId="540" priority="883" stopIfTrue="1">
      <formula>$AK$131="☑"</formula>
    </cfRule>
  </conditionalFormatting>
  <conditionalFormatting sqref="AK136:AR142">
    <cfRule type="expression" dxfId="539" priority="887" stopIfTrue="1">
      <formula>$AK$133="□"</formula>
    </cfRule>
  </conditionalFormatting>
  <conditionalFormatting sqref="AK147:AR158">
    <cfRule type="expression" dxfId="538" priority="722" stopIfTrue="1">
      <formula>$AK$146="☑"</formula>
    </cfRule>
    <cfRule type="expression" dxfId="537" priority="874" stopIfTrue="1">
      <formula>$AN$146="☑"</formula>
    </cfRule>
  </conditionalFormatting>
  <conditionalFormatting sqref="AK148:AR158">
    <cfRule type="expression" dxfId="536" priority="875" stopIfTrue="1">
      <formula>$AK$147="☑"</formula>
    </cfRule>
  </conditionalFormatting>
  <conditionalFormatting sqref="AK152:AR158">
    <cfRule type="expression" dxfId="535" priority="876" stopIfTrue="1">
      <formula>$AK$149="□"</formula>
    </cfRule>
  </conditionalFormatting>
  <conditionalFormatting sqref="AK163:AR183">
    <cfRule type="expression" dxfId="534" priority="866" stopIfTrue="1">
      <formula>$AN$162="☑"</formula>
    </cfRule>
    <cfRule type="expression" dxfId="533" priority="842" stopIfTrue="1">
      <formula>$AK$162="☑"</formula>
    </cfRule>
  </conditionalFormatting>
  <conditionalFormatting sqref="AK164:AR183">
    <cfRule type="expression" dxfId="532" priority="867" stopIfTrue="1">
      <formula>$AK$163="☑"</formula>
    </cfRule>
  </conditionalFormatting>
  <conditionalFormatting sqref="AK172:AR183">
    <cfRule type="expression" dxfId="531" priority="869" stopIfTrue="1">
      <formula>$AK$165="□"</formula>
    </cfRule>
  </conditionalFormatting>
  <conditionalFormatting sqref="AK188:AR202">
    <cfRule type="expression" dxfId="530" priority="860" stopIfTrue="1">
      <formula>$AN$187="☑"</formula>
    </cfRule>
    <cfRule type="expression" dxfId="529" priority="779" stopIfTrue="1">
      <formula>$AK$187="☑"</formula>
    </cfRule>
  </conditionalFormatting>
  <conditionalFormatting sqref="AK190:AR202">
    <cfRule type="expression" dxfId="528" priority="861" stopIfTrue="1">
      <formula>$AK$188="☑"</formula>
    </cfRule>
  </conditionalFormatting>
  <conditionalFormatting sqref="AK191:AR202">
    <cfRule type="expression" dxfId="527" priority="862" stopIfTrue="1">
      <formula>$AK$190="□"</formula>
    </cfRule>
  </conditionalFormatting>
  <conditionalFormatting sqref="AK207:AR222">
    <cfRule type="expression" dxfId="526" priority="721" stopIfTrue="1">
      <formula>$AK$206="☑"</formula>
    </cfRule>
    <cfRule type="expression" dxfId="525" priority="848" stopIfTrue="1">
      <formula>$AN$206="☑"</formula>
    </cfRule>
  </conditionalFormatting>
  <conditionalFormatting sqref="AK208:AR222">
    <cfRule type="expression" dxfId="524" priority="849" stopIfTrue="1">
      <formula>$AK$207="☑"</formula>
    </cfRule>
  </conditionalFormatting>
  <conditionalFormatting sqref="AK216:AR222">
    <cfRule type="expression" dxfId="523" priority="850" stopIfTrue="1">
      <formula>$AK$209="□"</formula>
    </cfRule>
  </conditionalFormatting>
  <conditionalFormatting sqref="AK227:AR242">
    <cfRule type="expression" dxfId="522" priority="835" stopIfTrue="1">
      <formula>$AN$226="☑"</formula>
    </cfRule>
    <cfRule type="expression" dxfId="521" priority="716" stopIfTrue="1">
      <formula>$AK$226="☑"</formula>
    </cfRule>
  </conditionalFormatting>
  <conditionalFormatting sqref="AK228:AR242">
    <cfRule type="expression" dxfId="520" priority="838" stopIfTrue="1">
      <formula>$AK$227="☑"</formula>
    </cfRule>
  </conditionalFormatting>
  <conditionalFormatting sqref="AK236:AR242">
    <cfRule type="expression" dxfId="519" priority="839" stopIfTrue="1">
      <formula>$AK$229="□"</formula>
    </cfRule>
  </conditionalFormatting>
  <conditionalFormatting sqref="AK247:AR265">
    <cfRule type="expression" dxfId="518" priority="714" stopIfTrue="1">
      <formula>$AK$246="☑"</formula>
    </cfRule>
    <cfRule type="expression" dxfId="517" priority="715" stopIfTrue="1">
      <formula>$AN$246="☑"</formula>
    </cfRule>
  </conditionalFormatting>
  <conditionalFormatting sqref="AK248:AR265">
    <cfRule type="expression" dxfId="516" priority="827" stopIfTrue="1">
      <formula>$AK$247="☑"</formula>
    </cfRule>
  </conditionalFormatting>
  <conditionalFormatting sqref="AK259:AR265">
    <cfRule type="expression" dxfId="515" priority="828" stopIfTrue="1">
      <formula>AND($AK$249="□",$AK$254="□")</formula>
    </cfRule>
  </conditionalFormatting>
  <conditionalFormatting sqref="AK270:AR281 AK282:AO282 AQ282:AR282 AK283:AR285">
    <cfRule type="expression" dxfId="514" priority="709" stopIfTrue="1">
      <formula>$AK$269="☑"</formula>
    </cfRule>
    <cfRule type="expression" dxfId="513" priority="819" stopIfTrue="1">
      <formula>$AN$269="☑"</formula>
    </cfRule>
  </conditionalFormatting>
  <conditionalFormatting sqref="AK271:AR281 AK282:AO282 AQ282:AR282 AK283:AR285">
    <cfRule type="expression" dxfId="512" priority="820" stopIfTrue="1">
      <formula>$AK$270="☑"</formula>
    </cfRule>
  </conditionalFormatting>
  <conditionalFormatting sqref="AK279:AR281 AK282:AO282 AQ282:AR282 AK283:AR285">
    <cfRule type="expression" dxfId="511" priority="821" stopIfTrue="1">
      <formula>$AK$272="□"</formula>
    </cfRule>
  </conditionalFormatting>
  <conditionalFormatting sqref="AK290:AR304">
    <cfRule type="expression" dxfId="510" priority="813" stopIfTrue="1">
      <formula>$AN$289="☑"</formula>
    </cfRule>
    <cfRule type="expression" dxfId="509" priority="706" stopIfTrue="1">
      <formula>$AK$289="☑"</formula>
    </cfRule>
  </conditionalFormatting>
  <conditionalFormatting sqref="AK291:AR304">
    <cfRule type="expression" dxfId="508" priority="830" stopIfTrue="1">
      <formula>$AK$290="☑"</formula>
    </cfRule>
  </conditionalFormatting>
  <conditionalFormatting sqref="AK298:AR304">
    <cfRule type="expression" dxfId="507" priority="831" stopIfTrue="1">
      <formula>$AK$292="□"</formula>
    </cfRule>
  </conditionalFormatting>
  <conditionalFormatting sqref="AK309:AR324">
    <cfRule type="expression" dxfId="506" priority="804" stopIfTrue="1">
      <formula>$AN$308="☑"</formula>
    </cfRule>
    <cfRule type="expression" dxfId="505" priority="703" stopIfTrue="1">
      <formula>$AK$308="☑"</formula>
    </cfRule>
  </conditionalFormatting>
  <conditionalFormatting sqref="AK310:AR324">
    <cfRule type="expression" dxfId="504" priority="805" stopIfTrue="1">
      <formula>$AK$309="☑"</formula>
    </cfRule>
  </conditionalFormatting>
  <conditionalFormatting sqref="AK318:AR324">
    <cfRule type="expression" dxfId="503" priority="806" stopIfTrue="1">
      <formula>AND($AK$311="□",$AK$312="□",$AK$317="□")</formula>
    </cfRule>
  </conditionalFormatting>
  <conditionalFormatting sqref="AK329:AR346">
    <cfRule type="expression" dxfId="502" priority="700" stopIfTrue="1">
      <formula>$AK$328="☑"</formula>
    </cfRule>
    <cfRule type="expression" dxfId="501" priority="796" stopIfTrue="1">
      <formula>$AN$328="☑"</formula>
    </cfRule>
  </conditionalFormatting>
  <conditionalFormatting sqref="AK330:AR346">
    <cfRule type="expression" dxfId="500" priority="797" stopIfTrue="1">
      <formula>$AK$329="☑"</formula>
    </cfRule>
  </conditionalFormatting>
  <conditionalFormatting sqref="AK340:AR346">
    <cfRule type="expression" dxfId="499" priority="798" stopIfTrue="1">
      <formula>AND($AK$331="□",$AK$339="□")</formula>
    </cfRule>
  </conditionalFormatting>
  <conditionalFormatting sqref="AK351:AR374">
    <cfRule type="expression" dxfId="498" priority="698" stopIfTrue="1">
      <formula>$AK$350="☑"</formula>
    </cfRule>
    <cfRule type="expression" dxfId="497" priority="787" stopIfTrue="1">
      <formula>$AN$350="☑"</formula>
    </cfRule>
  </conditionalFormatting>
  <conditionalFormatting sqref="AK352:AR374">
    <cfRule type="expression" dxfId="496" priority="788" stopIfTrue="1">
      <formula>$AK$351="☑"</formula>
    </cfRule>
  </conditionalFormatting>
  <conditionalFormatting sqref="AK363:AR374">
    <cfRule type="expression" dxfId="495" priority="789" stopIfTrue="1">
      <formula>AND($AK$353="□",$AK$358="□")</formula>
    </cfRule>
  </conditionalFormatting>
  <conditionalFormatting sqref="AL22">
    <cfRule type="expression" dxfId="494" priority="651">
      <formula>$AK$38="☑"</formula>
    </cfRule>
  </conditionalFormatting>
  <conditionalFormatting sqref="AL38">
    <cfRule type="expression" dxfId="493" priority="736">
      <formula>$AK$38="☑"</formula>
    </cfRule>
  </conditionalFormatting>
  <conditionalFormatting sqref="AL52">
    <cfRule type="expression" dxfId="492" priority="953">
      <formula>$AK$52="☑"</formula>
    </cfRule>
  </conditionalFormatting>
  <conditionalFormatting sqref="AL53">
    <cfRule type="expression" dxfId="491" priority="1074">
      <formula>$AA53="☑"</formula>
    </cfRule>
  </conditionalFormatting>
  <conditionalFormatting sqref="AL55">
    <cfRule type="expression" dxfId="490" priority="1178">
      <formula>$AK$55="☑"</formula>
    </cfRule>
  </conditionalFormatting>
  <conditionalFormatting sqref="AL56">
    <cfRule type="expression" dxfId="489" priority="1177">
      <formula>$AK$56="☑"</formula>
    </cfRule>
  </conditionalFormatting>
  <conditionalFormatting sqref="AL58:AL62">
    <cfRule type="expression" dxfId="488" priority="1170">
      <formula>AND($AL$58="□",$AL$59="□",$AL$60="□",$AL$61="□",$AL$62="□")</formula>
    </cfRule>
    <cfRule type="expression" dxfId="487" priority="1169" stopIfTrue="1">
      <formula>$AK$56="□"</formula>
    </cfRule>
  </conditionalFormatting>
  <conditionalFormatting sqref="AL64">
    <cfRule type="expression" dxfId="486" priority="1180">
      <formula>$AK$64="☑"</formula>
    </cfRule>
  </conditionalFormatting>
  <conditionalFormatting sqref="AL65">
    <cfRule type="expression" dxfId="485" priority="1199">
      <formula>$AK65="☑"</formula>
    </cfRule>
  </conditionalFormatting>
  <conditionalFormatting sqref="AL67">
    <cfRule type="expression" dxfId="484" priority="935">
      <formula>$AK$67="☑"</formula>
    </cfRule>
  </conditionalFormatting>
  <conditionalFormatting sqref="AL68">
    <cfRule type="expression" dxfId="483" priority="936">
      <formula>$AK$68="☑"</formula>
    </cfRule>
  </conditionalFormatting>
  <conditionalFormatting sqref="AL69">
    <cfRule type="expression" dxfId="482" priority="921">
      <formula>$AK$69="☑"</formula>
    </cfRule>
  </conditionalFormatting>
  <conditionalFormatting sqref="AL73">
    <cfRule type="expression" dxfId="481" priority="911">
      <formula>$AK$73="☑"</formula>
    </cfRule>
  </conditionalFormatting>
  <conditionalFormatting sqref="AL74">
    <cfRule type="expression" dxfId="480" priority="1085">
      <formula>$AK74="☑"</formula>
    </cfRule>
  </conditionalFormatting>
  <conditionalFormatting sqref="AL76">
    <cfRule type="expression" dxfId="479" priority="1148">
      <formula>$AK$76="☑"</formula>
    </cfRule>
  </conditionalFormatting>
  <conditionalFormatting sqref="AL78:AL80">
    <cfRule type="expression" dxfId="478" priority="1080">
      <formula>AND($AL$78="□",$AL$79="□",$AL$80="□")</formula>
    </cfRule>
    <cfRule type="expression" dxfId="477" priority="1079" stopIfTrue="1">
      <formula>$AK$76="□"</formula>
    </cfRule>
  </conditionalFormatting>
  <conditionalFormatting sqref="AL81">
    <cfRule type="expression" dxfId="476" priority="1081">
      <formula>$AK$81="☑"</formula>
    </cfRule>
  </conditionalFormatting>
  <conditionalFormatting sqref="AL83:AL87">
    <cfRule type="expression" dxfId="475" priority="1077" stopIfTrue="1">
      <formula>$AK$81="□"</formula>
    </cfRule>
    <cfRule type="expression" dxfId="474" priority="1078">
      <formula>AND($AL$83="□",$AL$84="□",$AL$85="□",$AL$86="□",$AL$87="□")</formula>
    </cfRule>
  </conditionalFormatting>
  <conditionalFormatting sqref="AL89">
    <cfRule type="expression" dxfId="473" priority="1159">
      <formula>$AK$89="☑"</formula>
    </cfRule>
  </conditionalFormatting>
  <conditionalFormatting sqref="AL90">
    <cfRule type="expression" dxfId="472" priority="1162">
      <formula>$AK$90="☑"</formula>
    </cfRule>
  </conditionalFormatting>
  <conditionalFormatting sqref="AL92">
    <cfRule type="expression" dxfId="471" priority="1361">
      <formula>$AK92="☑"</formula>
    </cfRule>
  </conditionalFormatting>
  <conditionalFormatting sqref="AL93">
    <cfRule type="expression" dxfId="470" priority="1150">
      <formula>$AK$93="☑"</formula>
    </cfRule>
  </conditionalFormatting>
  <conditionalFormatting sqref="AL94">
    <cfRule type="expression" dxfId="469" priority="932">
      <formula>$AK$94="☑"</formula>
    </cfRule>
  </conditionalFormatting>
  <conditionalFormatting sqref="AL98">
    <cfRule type="expression" dxfId="468" priority="639">
      <formula>$AK$38="☑"</formula>
    </cfRule>
  </conditionalFormatting>
  <conditionalFormatting sqref="AL112">
    <cfRule type="expression" dxfId="467" priority="907">
      <formula>$AK$112="☑"</formula>
    </cfRule>
  </conditionalFormatting>
  <conditionalFormatting sqref="AL113">
    <cfRule type="expression" dxfId="466" priority="1146">
      <formula>$AK113="☑"</formula>
    </cfRule>
  </conditionalFormatting>
  <conditionalFormatting sqref="AL115">
    <cfRule type="expression" dxfId="465" priority="2302">
      <formula>AK$115="☑"</formula>
    </cfRule>
  </conditionalFormatting>
  <conditionalFormatting sqref="AL117:AL119">
    <cfRule type="expression" dxfId="464" priority="1144" stopIfTrue="1">
      <formula>$AK$115="□"</formula>
    </cfRule>
    <cfRule type="expression" dxfId="463" priority="1198">
      <formula>AND($AL$117="□",$AL$118="□",$AL$119="□")</formula>
    </cfRule>
  </conditionalFormatting>
  <conditionalFormatting sqref="AL121">
    <cfRule type="expression" dxfId="462" priority="1046">
      <formula>$AK$121="☑"</formula>
    </cfRule>
  </conditionalFormatting>
  <conditionalFormatting sqref="AL122">
    <cfRule type="expression" dxfId="461" priority="1196">
      <formula>$AK122="☑"</formula>
    </cfRule>
  </conditionalFormatting>
  <conditionalFormatting sqref="AL130">
    <cfRule type="expression" dxfId="460" priority="891">
      <formula>$AK$130="☑"</formula>
    </cfRule>
  </conditionalFormatting>
  <conditionalFormatting sqref="AL131">
    <cfRule type="expression" dxfId="459" priority="1012">
      <formula>$AK131="☑"</formula>
    </cfRule>
  </conditionalFormatting>
  <conditionalFormatting sqref="AL133">
    <cfRule type="expression" dxfId="458" priority="2332">
      <formula>$AK$133="☑"</formula>
    </cfRule>
  </conditionalFormatting>
  <conditionalFormatting sqref="AL137">
    <cfRule type="expression" dxfId="457" priority="1011">
      <formula>$AK$137="☑"</formula>
    </cfRule>
  </conditionalFormatting>
  <conditionalFormatting sqref="AL140:AL142">
    <cfRule type="expression" dxfId="456" priority="1016">
      <formula>$AK140="☑"</formula>
    </cfRule>
  </conditionalFormatting>
  <conditionalFormatting sqref="AL146">
    <cfRule type="expression" dxfId="455" priority="978">
      <formula>$AK$146="☑"</formula>
    </cfRule>
  </conditionalFormatting>
  <conditionalFormatting sqref="AL147">
    <cfRule type="expression" dxfId="454" priority="991">
      <formula>$AK147="☑"</formula>
    </cfRule>
  </conditionalFormatting>
  <conditionalFormatting sqref="AL149">
    <cfRule type="expression" dxfId="453" priority="993">
      <formula>$AK$149="☑"</formula>
    </cfRule>
  </conditionalFormatting>
  <conditionalFormatting sqref="AL150:AL151">
    <cfRule type="expression" dxfId="452" priority="992">
      <formula>AND($AL$150="□",$AL$151="□")</formula>
    </cfRule>
    <cfRule type="expression" dxfId="451" priority="990" stopIfTrue="1">
      <formula>$AK$149="□"</formula>
    </cfRule>
  </conditionalFormatting>
  <conditionalFormatting sqref="AL153">
    <cfRule type="expression" dxfId="450" priority="996">
      <formula>$AK$153="☑"</formula>
    </cfRule>
  </conditionalFormatting>
  <conditionalFormatting sqref="AL156">
    <cfRule type="expression" dxfId="449" priority="984">
      <formula>$AK$156="☑"</formula>
    </cfRule>
  </conditionalFormatting>
  <conditionalFormatting sqref="AL157">
    <cfRule type="expression" dxfId="448" priority="999">
      <formula>$AK157="☑"</formula>
    </cfRule>
  </conditionalFormatting>
  <conditionalFormatting sqref="AL158">
    <cfRule type="expression" dxfId="447" priority="877">
      <formula>$AK$158="☑"</formula>
    </cfRule>
  </conditionalFormatting>
  <conditionalFormatting sqref="AL162">
    <cfRule type="expression" dxfId="446" priority="977">
      <formula>$AK$162="☑"</formula>
    </cfRule>
  </conditionalFormatting>
  <conditionalFormatting sqref="AL163">
    <cfRule type="expression" dxfId="445" priority="1133">
      <formula>$AA163="☑"</formula>
    </cfRule>
  </conditionalFormatting>
  <conditionalFormatting sqref="AL165">
    <cfRule type="expression" dxfId="444" priority="1187">
      <formula>$AK$165="☑"</formula>
    </cfRule>
  </conditionalFormatting>
  <conditionalFormatting sqref="AL167:AL171">
    <cfRule type="expression" dxfId="443" priority="1062">
      <formula>AND($AL$167="□",$AL$168="□",$AL$169="□",$AL$170="□",$AL$171="□")</formula>
    </cfRule>
    <cfRule type="expression" dxfId="442" priority="1061" stopIfTrue="1">
      <formula>$AK$165="□"</formula>
    </cfRule>
  </conditionalFormatting>
  <conditionalFormatting sqref="AL172">
    <cfRule type="expression" dxfId="441" priority="1190">
      <formula>$AK$172="☑"</formula>
    </cfRule>
  </conditionalFormatting>
  <conditionalFormatting sqref="AL174:AL176">
    <cfRule type="expression" dxfId="440" priority="1063" stopIfTrue="1">
      <formula>$AK$172="□"</formula>
    </cfRule>
    <cfRule type="expression" dxfId="439" priority="1064">
      <formula>AND($AL$174="□",$AL$175="□",$AL$176="□")</formula>
    </cfRule>
  </conditionalFormatting>
  <conditionalFormatting sqref="AL178">
    <cfRule type="expression" dxfId="438" priority="1191">
      <formula>$AK$178="☑"</formula>
    </cfRule>
  </conditionalFormatting>
  <conditionalFormatting sqref="AL181:AL183">
    <cfRule type="expression" dxfId="437" priority="1348">
      <formula>AK181="☑"</formula>
    </cfRule>
  </conditionalFormatting>
  <conditionalFormatting sqref="AL187">
    <cfRule type="expression" dxfId="436" priority="865">
      <formula>$AK$187="☑"</formula>
    </cfRule>
  </conditionalFormatting>
  <conditionalFormatting sqref="AL188">
    <cfRule type="expression" dxfId="435" priority="1142">
      <formula>$AK188="☑"</formula>
    </cfRule>
  </conditionalFormatting>
  <conditionalFormatting sqref="AL190">
    <cfRule type="expression" dxfId="434" priority="1053">
      <formula>$AK$190="☑"</formula>
    </cfRule>
  </conditionalFormatting>
  <conditionalFormatting sqref="AL191">
    <cfRule type="expression" dxfId="433" priority="1052">
      <formula>$AK$191="☑"</formula>
    </cfRule>
  </conditionalFormatting>
  <conditionalFormatting sqref="AL193:AL195">
    <cfRule type="expression" dxfId="432" priority="1059">
      <formula>AND($AL$193="□",$AL$194="□",$AL$195="□")</formula>
    </cfRule>
    <cfRule type="expression" dxfId="431" priority="1058" stopIfTrue="1">
      <formula>$AK$191="□"</formula>
    </cfRule>
  </conditionalFormatting>
  <conditionalFormatting sqref="AL197">
    <cfRule type="expression" dxfId="430" priority="1192">
      <formula>$AK$197="☑"</formula>
    </cfRule>
  </conditionalFormatting>
  <conditionalFormatting sqref="AL198 AN198">
    <cfRule type="expression" dxfId="429" priority="1368">
      <formula>$AK$198="☑"</formula>
    </cfRule>
  </conditionalFormatting>
  <conditionalFormatting sqref="AL200">
    <cfRule type="expression" dxfId="428" priority="1340">
      <formula>$AK$200="☑"</formula>
    </cfRule>
  </conditionalFormatting>
  <conditionalFormatting sqref="AL201">
    <cfRule type="expression" dxfId="427" priority="973">
      <formula>$AK$201="☑"</formula>
    </cfRule>
  </conditionalFormatting>
  <conditionalFormatting sqref="AL202">
    <cfRule type="expression" dxfId="426" priority="972">
      <formula>$AK$202="☑"</formula>
    </cfRule>
  </conditionalFormatting>
  <conditionalFormatting sqref="AL206">
    <cfRule type="expression" dxfId="425" priority="855">
      <formula>$AK$206="☑"</formula>
    </cfRule>
  </conditionalFormatting>
  <conditionalFormatting sqref="AL207">
    <cfRule type="expression" dxfId="424" priority="1141">
      <formula>$AK$207="☑"</formula>
    </cfRule>
  </conditionalFormatting>
  <conditionalFormatting sqref="AL209">
    <cfRule type="expression" dxfId="423" priority="1212">
      <formula>$AK$209="☑"</formula>
    </cfRule>
  </conditionalFormatting>
  <conditionalFormatting sqref="AL211:AL215">
    <cfRule type="expression" dxfId="422" priority="1093" stopIfTrue="1">
      <formula>$AK$209="□"</formula>
    </cfRule>
    <cfRule type="expression" dxfId="421" priority="1094">
      <formula>AND($AL$211="□",$AL$212="□",$AL$213="□",$AL$214="□",$AL$215="□")</formula>
    </cfRule>
  </conditionalFormatting>
  <conditionalFormatting sqref="AL217">
    <cfRule type="expression" dxfId="420" priority="1189">
      <formula>$AK$217="☑"</formula>
    </cfRule>
  </conditionalFormatting>
  <conditionalFormatting sqref="AL218">
    <cfRule type="expression" dxfId="419" priority="1188">
      <formula>$AK$218="☑"</formula>
    </cfRule>
  </conditionalFormatting>
  <conditionalFormatting sqref="AL220">
    <cfRule type="expression" dxfId="418" priority="1332">
      <formula>$AK220="☑"</formula>
    </cfRule>
  </conditionalFormatting>
  <conditionalFormatting sqref="AL221">
    <cfRule type="expression" dxfId="417" priority="852">
      <formula>$AK$221="☑"</formula>
    </cfRule>
  </conditionalFormatting>
  <conditionalFormatting sqref="AL222">
    <cfRule type="expression" dxfId="416" priority="851">
      <formula>$AK$222="☑"</formula>
    </cfRule>
  </conditionalFormatting>
  <conditionalFormatting sqref="AL226">
    <cfRule type="expression" dxfId="415" priority="845">
      <formula>$AK$226="☑"</formula>
    </cfRule>
  </conditionalFormatting>
  <conditionalFormatting sqref="AL227">
    <cfRule type="expression" dxfId="414" priority="1140">
      <formula>$AK$227="☑"</formula>
    </cfRule>
  </conditionalFormatting>
  <conditionalFormatting sqref="AL229">
    <cfRule type="expression" dxfId="413" priority="1220">
      <formula>$AK$229="☑"</formula>
    </cfRule>
  </conditionalFormatting>
  <conditionalFormatting sqref="AL231:AL235">
    <cfRule type="expression" dxfId="412" priority="1100" stopIfTrue="1">
      <formula>$AK$229="□"</formula>
    </cfRule>
    <cfRule type="expression" dxfId="411" priority="1101">
      <formula>AND($AL$231="□",$AL$232="□",$AL$233="□",$AL$234="□",$AL$235="□")</formula>
    </cfRule>
  </conditionalFormatting>
  <conditionalFormatting sqref="AL237">
    <cfRule type="expression" dxfId="410" priority="1213">
      <formula>$AK$237="☑"</formula>
    </cfRule>
  </conditionalFormatting>
  <conditionalFormatting sqref="AL238">
    <cfRule type="expression" dxfId="409" priority="1329">
      <formula>$AK238="☑"</formula>
    </cfRule>
  </conditionalFormatting>
  <conditionalFormatting sqref="AL240">
    <cfRule type="expression" dxfId="408" priority="1037">
      <formula>$AK$240="☑"</formula>
    </cfRule>
  </conditionalFormatting>
  <conditionalFormatting sqref="AL241">
    <cfRule type="expression" dxfId="407" priority="1323">
      <formula>$AK241="☑"</formula>
    </cfRule>
  </conditionalFormatting>
  <conditionalFormatting sqref="AL242">
    <cfRule type="expression" dxfId="406" priority="969">
      <formula>$AK$242="☑"</formula>
    </cfRule>
  </conditionalFormatting>
  <conditionalFormatting sqref="AL246">
    <cfRule type="expression" dxfId="405" priority="834">
      <formula>$AK$246="☑"</formula>
    </cfRule>
  </conditionalFormatting>
  <conditionalFormatting sqref="AL247">
    <cfRule type="expression" dxfId="404" priority="1139">
      <formula>$AK247="☑"</formula>
    </cfRule>
  </conditionalFormatting>
  <conditionalFormatting sqref="AL249">
    <cfRule type="expression" dxfId="403" priority="1229">
      <formula>$AK$249="☑"</formula>
    </cfRule>
  </conditionalFormatting>
  <conditionalFormatting sqref="AL251:AL253">
    <cfRule type="expression" dxfId="402" priority="1107">
      <formula>AND($AL$251="□",$AL$252="□",$AL$253="□")</formula>
    </cfRule>
    <cfRule type="expression" dxfId="401" priority="1036" stopIfTrue="1">
      <formula>$AK$249="□"</formula>
    </cfRule>
  </conditionalFormatting>
  <conditionalFormatting sqref="AL254">
    <cfRule type="expression" dxfId="400" priority="1228">
      <formula>$AK$254="☑"</formula>
    </cfRule>
  </conditionalFormatting>
  <conditionalFormatting sqref="AL256:AL258">
    <cfRule type="expression" dxfId="399" priority="1038" stopIfTrue="1">
      <formula>$AK$254="□"</formula>
    </cfRule>
    <cfRule type="expression" dxfId="398" priority="1039">
      <formula>AND($AL$256="□",$AL$257="□",$AL$258="□")</formula>
    </cfRule>
  </conditionalFormatting>
  <conditionalFormatting sqref="AL260">
    <cfRule type="expression" dxfId="397" priority="1224">
      <formula>$AK$260="☑"</formula>
    </cfRule>
  </conditionalFormatting>
  <conditionalFormatting sqref="AL261">
    <cfRule type="expression" dxfId="396" priority="1320">
      <formula>$AK261="☑"</formula>
    </cfRule>
  </conditionalFormatting>
  <conditionalFormatting sqref="AL263">
    <cfRule type="expression" dxfId="395" priority="1222">
      <formula>$AK$263="☑"</formula>
    </cfRule>
  </conditionalFormatting>
  <conditionalFormatting sqref="AL264">
    <cfRule type="expression" dxfId="394" priority="1223">
      <formula>$AK$264="☑"</formula>
    </cfRule>
  </conditionalFormatting>
  <conditionalFormatting sqref="AL265">
    <cfRule type="expression" dxfId="393" priority="1314">
      <formula>$AK265="☑"</formula>
    </cfRule>
  </conditionalFormatting>
  <conditionalFormatting sqref="AL269">
    <cfRule type="expression" dxfId="392" priority="824">
      <formula>$AK$269="☑"</formula>
    </cfRule>
  </conditionalFormatting>
  <conditionalFormatting sqref="AL270">
    <cfRule type="expression" dxfId="391" priority="1138">
      <formula>$AK270="☑"</formula>
    </cfRule>
  </conditionalFormatting>
  <conditionalFormatting sqref="AL272">
    <cfRule type="expression" dxfId="390" priority="1033">
      <formula>$AK$272="☑"</formula>
    </cfRule>
  </conditionalFormatting>
  <conditionalFormatting sqref="AL274:AL278">
    <cfRule type="expression" dxfId="389" priority="1109" stopIfTrue="1">
      <formula>$AK$272="□"</formula>
    </cfRule>
    <cfRule type="expression" dxfId="388" priority="1110">
      <formula>AND($AL$274="□",$AL$275="□",$AL$276="□",$AL$277="□",$AL$278="□")</formula>
    </cfRule>
  </conditionalFormatting>
  <conditionalFormatting sqref="AL280">
    <cfRule type="expression" dxfId="387" priority="1232">
      <formula>$AK$280="☑"</formula>
    </cfRule>
  </conditionalFormatting>
  <conditionalFormatting sqref="AL283">
    <cfRule type="expression" dxfId="386" priority="1305">
      <formula>$AK283="☑"</formula>
    </cfRule>
  </conditionalFormatting>
  <conditionalFormatting sqref="AL284">
    <cfRule type="expression" dxfId="385" priority="1231">
      <formula>$AK$284="☑"</formula>
    </cfRule>
  </conditionalFormatting>
  <conditionalFormatting sqref="AL285">
    <cfRule type="expression" dxfId="384" priority="1230">
      <formula>$AK$285="☑"</formula>
    </cfRule>
  </conditionalFormatting>
  <conditionalFormatting sqref="AL289">
    <cfRule type="expression" dxfId="383" priority="816">
      <formula>$AK$289="☑"</formula>
    </cfRule>
  </conditionalFormatting>
  <conditionalFormatting sqref="AL290">
    <cfRule type="expression" dxfId="382" priority="1137">
      <formula>$AK$290="☑"</formula>
    </cfRule>
  </conditionalFormatting>
  <conditionalFormatting sqref="AL292">
    <cfRule type="expression" dxfId="381" priority="1241">
      <formula>$AK$292="☑"</formula>
    </cfRule>
  </conditionalFormatting>
  <conditionalFormatting sqref="AL294:AL297">
    <cfRule type="expression" dxfId="380" priority="1116">
      <formula>AND($AL$294="□",$AL$295="□",$AL$296="□",$AL$297="□")</formula>
    </cfRule>
    <cfRule type="expression" dxfId="379" priority="1115" stopIfTrue="1">
      <formula>$AK$292="□"</formula>
    </cfRule>
  </conditionalFormatting>
  <conditionalFormatting sqref="AL299">
    <cfRule type="expression" dxfId="378" priority="1243">
      <formula>$AK$299="☑"</formula>
    </cfRule>
  </conditionalFormatting>
  <conditionalFormatting sqref="AL302">
    <cfRule type="expression" dxfId="377" priority="1297">
      <formula>$AK302="☑"</formula>
    </cfRule>
  </conditionalFormatting>
  <conditionalFormatting sqref="AL303">
    <cfRule type="expression" dxfId="376" priority="961">
      <formula>$AK$303="☑"</formula>
    </cfRule>
  </conditionalFormatting>
  <conditionalFormatting sqref="AL304">
    <cfRule type="expression" dxfId="375" priority="960">
      <formula>$AK$304="☑"</formula>
    </cfRule>
  </conditionalFormatting>
  <conditionalFormatting sqref="AL308">
    <cfRule type="expression" dxfId="374" priority="812">
      <formula>$AK$308="☑"</formula>
    </cfRule>
  </conditionalFormatting>
  <conditionalFormatting sqref="AL309">
    <cfRule type="expression" dxfId="373" priority="1136">
      <formula>$AK$309="☑"</formula>
    </cfRule>
  </conditionalFormatting>
  <conditionalFormatting sqref="AL311">
    <cfRule type="expression" dxfId="372" priority="1073">
      <formula>$AK$311="☑"</formula>
    </cfRule>
  </conditionalFormatting>
  <conditionalFormatting sqref="AL312">
    <cfRule type="expression" dxfId="371" priority="1072">
      <formula>$AK$312="☑"</formula>
    </cfRule>
  </conditionalFormatting>
  <conditionalFormatting sqref="AL317">
    <cfRule type="expression" dxfId="370" priority="1030">
      <formula>$AK$317="☑"</formula>
    </cfRule>
  </conditionalFormatting>
  <conditionalFormatting sqref="AL319">
    <cfRule type="expression" dxfId="369" priority="1068">
      <formula>$AK$319="☑"</formula>
    </cfRule>
  </conditionalFormatting>
  <conditionalFormatting sqref="AL322">
    <cfRule type="expression" dxfId="368" priority="958">
      <formula>$AK$322="☑"</formula>
    </cfRule>
  </conditionalFormatting>
  <conditionalFormatting sqref="AL323">
    <cfRule type="expression" dxfId="367" priority="1287">
      <formula>$AK323="☑"</formula>
    </cfRule>
  </conditionalFormatting>
  <conditionalFormatting sqref="AL324">
    <cfRule type="expression" dxfId="366" priority="957">
      <formula>$AK$324="☑"</formula>
    </cfRule>
  </conditionalFormatting>
  <conditionalFormatting sqref="AL328">
    <cfRule type="expression" dxfId="365" priority="801">
      <formula>$AK$328="☑"</formula>
    </cfRule>
  </conditionalFormatting>
  <conditionalFormatting sqref="AL329">
    <cfRule type="expression" dxfId="364" priority="1135">
      <formula>$AK329="☑"</formula>
    </cfRule>
  </conditionalFormatting>
  <conditionalFormatting sqref="AL331">
    <cfRule type="expression" dxfId="363" priority="1275">
      <formula>$AK$331="☑"</formula>
    </cfRule>
  </conditionalFormatting>
  <conditionalFormatting sqref="AL333:AL338">
    <cfRule type="expression" dxfId="362" priority="1125">
      <formula>AND($AL$333="□",$AL$334="□",$AL$335="□",$AL$336="□",$AL$337="□",$AL$338="□")</formula>
    </cfRule>
    <cfRule type="expression" dxfId="361" priority="1124" stopIfTrue="1">
      <formula>$AK$331="□"</formula>
    </cfRule>
  </conditionalFormatting>
  <conditionalFormatting sqref="AL339">
    <cfRule type="expression" dxfId="360" priority="1270">
      <formula>$AK$339="☑"</formula>
    </cfRule>
  </conditionalFormatting>
  <conditionalFormatting sqref="AL341">
    <cfRule type="expression" dxfId="359" priority="1276">
      <formula>$AK$341="☑"</formula>
    </cfRule>
  </conditionalFormatting>
  <conditionalFormatting sqref="AL344">
    <cfRule type="expression" dxfId="358" priority="1278">
      <formula>$AK344="☑"</formula>
    </cfRule>
  </conditionalFormatting>
  <conditionalFormatting sqref="AL350">
    <cfRule type="expression" dxfId="357" priority="792">
      <formula>$AK$350="☑"</formula>
    </cfRule>
  </conditionalFormatting>
  <conditionalFormatting sqref="AL351">
    <cfRule type="expression" dxfId="356" priority="1134">
      <formula>$AK$351="☑"</formula>
    </cfRule>
  </conditionalFormatting>
  <conditionalFormatting sqref="AL353">
    <cfRule type="expression" dxfId="355" priority="1258">
      <formula>$AK$353="☑"</formula>
    </cfRule>
  </conditionalFormatting>
  <conditionalFormatting sqref="AL355:AL357">
    <cfRule type="expression" dxfId="354" priority="1131" stopIfTrue="1">
      <formula>$AK$353="□"</formula>
    </cfRule>
    <cfRule type="expression" dxfId="353" priority="1132">
      <formula>AND($AL$355="□",$AL$356="□",$AL$357="□")</formula>
    </cfRule>
  </conditionalFormatting>
  <conditionalFormatting sqref="AL358">
    <cfRule type="expression" dxfId="352" priority="1119">
      <formula>$AK$358="☑"</formula>
    </cfRule>
  </conditionalFormatting>
  <conditionalFormatting sqref="AL360:AL362">
    <cfRule type="expression" dxfId="351" priority="1027">
      <formula>AND($AL$360="□",$AL$361="□",$AL$362="□")</formula>
    </cfRule>
    <cfRule type="expression" dxfId="350" priority="1026" stopIfTrue="1">
      <formula>$AK$358="□"</formula>
    </cfRule>
  </conditionalFormatting>
  <conditionalFormatting sqref="AL363">
    <cfRule type="expression" dxfId="349" priority="1248">
      <formula>$AK$363="☑"</formula>
    </cfRule>
  </conditionalFormatting>
  <conditionalFormatting sqref="AL365:AL367">
    <cfRule type="expression" dxfId="348" priority="1129">
      <formula>AND($AL$365="□",$AL$366="□",$AL$367="□")</formula>
    </cfRule>
    <cfRule type="expression" dxfId="347" priority="1128" stopIfTrue="1">
      <formula>$AK$363="□"</formula>
    </cfRule>
  </conditionalFormatting>
  <conditionalFormatting sqref="AL369">
    <cfRule type="expression" dxfId="346" priority="1259">
      <formula>$AK$369="☑"</formula>
    </cfRule>
  </conditionalFormatting>
  <conditionalFormatting sqref="AL370">
    <cfRule type="expression" dxfId="345" priority="1267">
      <formula>$AK370="☑"</formula>
    </cfRule>
  </conditionalFormatting>
  <conditionalFormatting sqref="AL372">
    <cfRule type="expression" dxfId="344" priority="1261">
      <formula>$AK372="☑"</formula>
    </cfRule>
  </conditionalFormatting>
  <conditionalFormatting sqref="AL373">
    <cfRule type="expression" dxfId="343" priority="1023">
      <formula>$AK$373="☑"</formula>
    </cfRule>
  </conditionalFormatting>
  <conditionalFormatting sqref="AL374">
    <cfRule type="expression" dxfId="342" priority="1022">
      <formula>$AK$374="☑"</formula>
    </cfRule>
  </conditionalFormatting>
  <conditionalFormatting sqref="AL124:AN125">
    <cfRule type="expression" dxfId="341" priority="1203">
      <formula>$J124="☑"</formula>
    </cfRule>
  </conditionalFormatting>
  <conditionalFormatting sqref="AL126:AN126">
    <cfRule type="expression" dxfId="340" priority="1364">
      <formula>$K128="☑"</formula>
    </cfRule>
  </conditionalFormatting>
  <conditionalFormatting sqref="AL127:AN127">
    <cfRule type="expression" dxfId="339" priority="1020">
      <formula>$J127="☑"</formula>
    </cfRule>
  </conditionalFormatting>
  <conditionalFormatting sqref="AL138:AN138">
    <cfRule type="expression" dxfId="338" priority="1018">
      <formula>$AK138="☑"</formula>
    </cfRule>
  </conditionalFormatting>
  <conditionalFormatting sqref="AL154:AN154">
    <cfRule type="expression" dxfId="337" priority="998">
      <formula>$AK154="☑"</formula>
    </cfRule>
  </conditionalFormatting>
  <conditionalFormatting sqref="AL179:AN179">
    <cfRule type="expression" dxfId="336" priority="1202">
      <formula>$AK179="☑"</formula>
    </cfRule>
  </conditionalFormatting>
  <conditionalFormatting sqref="AL281:AN281">
    <cfRule type="expression" dxfId="335" priority="1233">
      <formula>$AK281="☑"</formula>
    </cfRule>
  </conditionalFormatting>
  <conditionalFormatting sqref="AL300:AN300">
    <cfRule type="expression" dxfId="334" priority="1302">
      <formula>$AK300="☑"</formula>
    </cfRule>
  </conditionalFormatting>
  <conditionalFormatting sqref="AL320:AN320">
    <cfRule type="expression" dxfId="333" priority="1294">
      <formula>$AK320="☑"</formula>
    </cfRule>
  </conditionalFormatting>
  <conditionalFormatting sqref="AL342:AN342">
    <cfRule type="expression" dxfId="332" priority="1284">
      <formula>$AK342="☑"</formula>
    </cfRule>
  </conditionalFormatting>
  <conditionalFormatting sqref="AL127:AP127">
    <cfRule type="expression" dxfId="331" priority="1019" stopIfTrue="1">
      <formula>$J$131="☑"</formula>
    </cfRule>
  </conditionalFormatting>
  <conditionalFormatting sqref="AM58">
    <cfRule type="expression" dxfId="330" priority="1176">
      <formula>$AL$58="☑"</formula>
    </cfRule>
  </conditionalFormatting>
  <conditionalFormatting sqref="AM59">
    <cfRule type="expression" dxfId="329" priority="1173">
      <formula>$AL$59="☑"</formula>
    </cfRule>
  </conditionalFormatting>
  <conditionalFormatting sqref="AM60">
    <cfRule type="expression" dxfId="328" priority="1174">
      <formula>$AL$60="☑"</formula>
    </cfRule>
  </conditionalFormatting>
  <conditionalFormatting sqref="AM61">
    <cfRule type="expression" dxfId="327" priority="1360">
      <formula>$AL$61="☑"</formula>
    </cfRule>
  </conditionalFormatting>
  <conditionalFormatting sqref="AM62">
    <cfRule type="expression" dxfId="326" priority="1175">
      <formula>$AL$62="☑"</formula>
    </cfRule>
  </conditionalFormatting>
  <conditionalFormatting sqref="AM71">
    <cfRule type="expression" dxfId="325" priority="1362">
      <formula>$J71="☑"</formula>
    </cfRule>
  </conditionalFormatting>
  <conditionalFormatting sqref="AM78">
    <cfRule type="expression" dxfId="324" priority="931">
      <formula>$AL$78="☑"</formula>
    </cfRule>
  </conditionalFormatting>
  <conditionalFormatting sqref="AM79">
    <cfRule type="expression" dxfId="323" priority="1147">
      <formula>$AL$79="☑"</formula>
    </cfRule>
  </conditionalFormatting>
  <conditionalFormatting sqref="AM80">
    <cfRule type="expression" dxfId="322" priority="1084">
      <formula>$AL$80="☑"</formula>
    </cfRule>
  </conditionalFormatting>
  <conditionalFormatting sqref="AM83 AC83">
    <cfRule type="expression" dxfId="321" priority="2465">
      <formula>$AL$83="☑"</formula>
    </cfRule>
  </conditionalFormatting>
  <conditionalFormatting sqref="AM84 AC84">
    <cfRule type="expression" dxfId="320" priority="2416">
      <formula>$AL$84="☑"</formula>
    </cfRule>
  </conditionalFormatting>
  <conditionalFormatting sqref="AM85 AC85">
    <cfRule type="expression" dxfId="319" priority="2463">
      <formula>$AL$85="☑"</formula>
    </cfRule>
  </conditionalFormatting>
  <conditionalFormatting sqref="AM86 AC86">
    <cfRule type="expression" dxfId="318" priority="2464">
      <formula>$AL$86="☑"</formula>
    </cfRule>
  </conditionalFormatting>
  <conditionalFormatting sqref="AM87 AC87">
    <cfRule type="expression" dxfId="317" priority="2710">
      <formula>$AL$87="☑"</formula>
    </cfRule>
  </conditionalFormatting>
  <conditionalFormatting sqref="AM96">
    <cfRule type="expression" dxfId="316" priority="1163">
      <formula>$J96="☑"</formula>
    </cfRule>
  </conditionalFormatting>
  <conditionalFormatting sqref="AM117">
    <cfRule type="expression" dxfId="315" priority="1044">
      <formula>$AL$117="☑"</formula>
    </cfRule>
  </conditionalFormatting>
  <conditionalFormatting sqref="AM118">
    <cfRule type="expression" dxfId="314" priority="1197">
      <formula>$AL$118="☑"</formula>
    </cfRule>
  </conditionalFormatting>
  <conditionalFormatting sqref="AM119">
    <cfRule type="expression" dxfId="313" priority="983">
      <formula>$AL$119="☑"</formula>
    </cfRule>
  </conditionalFormatting>
  <conditionalFormatting sqref="AM150">
    <cfRule type="expression" dxfId="312" priority="995">
      <formula>$AL$150="☑"</formula>
    </cfRule>
    <cfRule type="expression" priority="868">
      <formula>$AN$146="☑"</formula>
    </cfRule>
  </conditionalFormatting>
  <conditionalFormatting sqref="AM151">
    <cfRule type="expression" dxfId="311" priority="994">
      <formula>$AL$151="☑"</formula>
    </cfRule>
  </conditionalFormatting>
  <conditionalFormatting sqref="AM167">
    <cfRule type="expression" dxfId="310" priority="1186">
      <formula>$AL$167="☑"</formula>
    </cfRule>
  </conditionalFormatting>
  <conditionalFormatting sqref="AM168">
    <cfRule type="expression" dxfId="309" priority="1185">
      <formula>$AL$168="☑"</formula>
    </cfRule>
  </conditionalFormatting>
  <conditionalFormatting sqref="AM169">
    <cfRule type="expression" dxfId="308" priority="1184">
      <formula>$AL$169="☑"</formula>
    </cfRule>
  </conditionalFormatting>
  <conditionalFormatting sqref="AM170">
    <cfRule type="expression" dxfId="307" priority="1183">
      <formula>$AL$170="☑"</formula>
    </cfRule>
  </conditionalFormatting>
  <conditionalFormatting sqref="AM171">
    <cfRule type="expression" dxfId="306" priority="1182">
      <formula>$AL$171="☑"</formula>
    </cfRule>
  </conditionalFormatting>
  <conditionalFormatting sqref="AM174">
    <cfRule type="expression" dxfId="305" priority="1050">
      <formula>$AL$174="☑"</formula>
    </cfRule>
  </conditionalFormatting>
  <conditionalFormatting sqref="AM175">
    <cfRule type="expression" dxfId="304" priority="1049">
      <formula>$AL$175="☑"</formula>
    </cfRule>
  </conditionalFormatting>
  <conditionalFormatting sqref="AM176">
    <cfRule type="expression" dxfId="303" priority="1043">
      <formula>$AL$176="☑"</formula>
    </cfRule>
  </conditionalFormatting>
  <conditionalFormatting sqref="AM193">
    <cfRule type="expression" dxfId="302" priority="1367">
      <formula>$AL$193="☑"</formula>
    </cfRule>
  </conditionalFormatting>
  <conditionalFormatting sqref="AM194">
    <cfRule type="expression" dxfId="301" priority="1051">
      <formula>$AL$194="☑"</formula>
    </cfRule>
  </conditionalFormatting>
  <conditionalFormatting sqref="AM195">
    <cfRule type="expression" dxfId="300" priority="1086">
      <formula>$AL$195="☑"</formula>
    </cfRule>
  </conditionalFormatting>
  <conditionalFormatting sqref="AM199">
    <cfRule type="expression" dxfId="299" priority="1369">
      <formula>$A198="☑"</formula>
    </cfRule>
  </conditionalFormatting>
  <conditionalFormatting sqref="AM211">
    <cfRule type="expression" dxfId="298" priority="1211">
      <formula>$AL$211="☑"</formula>
    </cfRule>
  </conditionalFormatting>
  <conditionalFormatting sqref="AM212">
    <cfRule type="expression" dxfId="297" priority="1210">
      <formula>$AL$212="☑"</formula>
    </cfRule>
  </conditionalFormatting>
  <conditionalFormatting sqref="AM213">
    <cfRule type="expression" dxfId="296" priority="1209">
      <formula>$AL$213="☑"</formula>
    </cfRule>
  </conditionalFormatting>
  <conditionalFormatting sqref="AM214">
    <cfRule type="expression" dxfId="295" priority="1208">
      <formula>$AL$214="☑"</formula>
    </cfRule>
  </conditionalFormatting>
  <conditionalFormatting sqref="AM215">
    <cfRule type="expression" dxfId="294" priority="1207">
      <formula>$AL$215="☑"</formula>
    </cfRule>
  </conditionalFormatting>
  <conditionalFormatting sqref="AM231">
    <cfRule type="expression" dxfId="293" priority="1219">
      <formula>$AL$231="☑"</formula>
    </cfRule>
  </conditionalFormatting>
  <conditionalFormatting sqref="AM232">
    <cfRule type="expression" dxfId="292" priority="1218">
      <formula>$AL$232="☑"</formula>
    </cfRule>
  </conditionalFormatting>
  <conditionalFormatting sqref="AM233">
    <cfRule type="expression" dxfId="291" priority="1217">
      <formula>$AL$233="☑"</formula>
    </cfRule>
  </conditionalFormatting>
  <conditionalFormatting sqref="AM234">
    <cfRule type="expression" dxfId="290" priority="1216">
      <formula>$AL$234="☑"</formula>
    </cfRule>
  </conditionalFormatting>
  <conditionalFormatting sqref="AM235">
    <cfRule type="expression" dxfId="289" priority="1215">
      <formula>$AL$235="☑"</formula>
    </cfRule>
  </conditionalFormatting>
  <conditionalFormatting sqref="AM251">
    <cfRule type="expression" dxfId="288" priority="1035">
      <formula>$AL$251="☑"</formula>
    </cfRule>
  </conditionalFormatting>
  <conditionalFormatting sqref="AM252">
    <cfRule type="expression" dxfId="287" priority="1034">
      <formula>$AL$252="☑"</formula>
    </cfRule>
  </conditionalFormatting>
  <conditionalFormatting sqref="AM253">
    <cfRule type="expression" dxfId="286" priority="1111">
      <formula>$AL$253="☑"</formula>
    </cfRule>
  </conditionalFormatting>
  <conditionalFormatting sqref="AM256">
    <cfRule type="expression" dxfId="285" priority="1227">
      <formula>$AL$256="☑"</formula>
    </cfRule>
  </conditionalFormatting>
  <conditionalFormatting sqref="AM257">
    <cfRule type="expression" dxfId="284" priority="1226">
      <formula>$AL$257="☑"</formula>
    </cfRule>
  </conditionalFormatting>
  <conditionalFormatting sqref="AM258">
    <cfRule type="expression" dxfId="283" priority="1225">
      <formula>$AL$258="☑"</formula>
    </cfRule>
  </conditionalFormatting>
  <conditionalFormatting sqref="AM274">
    <cfRule type="expression" dxfId="282" priority="1235">
      <formula>$AL$274="☑"</formula>
    </cfRule>
  </conditionalFormatting>
  <conditionalFormatting sqref="AM275">
    <cfRule type="expression" dxfId="281" priority="1236">
      <formula>$AL$275="☑"</formula>
    </cfRule>
  </conditionalFormatting>
  <conditionalFormatting sqref="AM276">
    <cfRule type="expression" dxfId="280" priority="1238">
      <formula>$AL$276="☑"</formula>
    </cfRule>
  </conditionalFormatting>
  <conditionalFormatting sqref="AM277">
    <cfRule type="expression" dxfId="279" priority="1237">
      <formula>$AL$277="☑"</formula>
    </cfRule>
  </conditionalFormatting>
  <conditionalFormatting sqref="AM278">
    <cfRule type="expression" dxfId="278" priority="1234">
      <formula>$AL$278="☑"</formula>
    </cfRule>
  </conditionalFormatting>
  <conditionalFormatting sqref="AM294">
    <cfRule type="expression" dxfId="277" priority="1242">
      <formula>$AL$294="☑"</formula>
    </cfRule>
  </conditionalFormatting>
  <conditionalFormatting sqref="AM295">
    <cfRule type="expression" dxfId="276" priority="1245">
      <formula>$AL$295="☑"</formula>
    </cfRule>
  </conditionalFormatting>
  <conditionalFormatting sqref="AM296">
    <cfRule type="expression" dxfId="275" priority="1244">
      <formula>$AL$296="☑"</formula>
    </cfRule>
  </conditionalFormatting>
  <conditionalFormatting sqref="AM297">
    <cfRule type="expression" dxfId="274" priority="1246">
      <formula>$AL$297="☑"</formula>
    </cfRule>
  </conditionalFormatting>
  <conditionalFormatting sqref="AM301">
    <cfRule type="expression" dxfId="273" priority="1365">
      <formula>$J302="☑"</formula>
    </cfRule>
  </conditionalFormatting>
  <conditionalFormatting sqref="AM314">
    <cfRule type="expression" dxfId="272" priority="1071">
      <formula>AND($AK$312="☑",$AL$314="☑")</formula>
    </cfRule>
  </conditionalFormatting>
  <conditionalFormatting sqref="AM315">
    <cfRule type="expression" dxfId="271" priority="1070">
      <formula>AND($AK$312="☑",$AL$315="☑")</formula>
    </cfRule>
    <cfRule type="expression" dxfId="270" priority="1069">
      <formula>AND($AK$312="☑",$AL$315="□")</formula>
    </cfRule>
  </conditionalFormatting>
  <conditionalFormatting sqref="AM333">
    <cfRule type="expression" dxfId="269" priority="1274">
      <formula>$AL$333="☑"</formula>
    </cfRule>
  </conditionalFormatting>
  <conditionalFormatting sqref="AM334">
    <cfRule type="expression" dxfId="268" priority="1117">
      <formula>$AL$334="☑"</formula>
    </cfRule>
  </conditionalFormatting>
  <conditionalFormatting sqref="AM335">
    <cfRule type="expression" dxfId="267" priority="1273">
      <formula>$AL$335="☑"</formula>
    </cfRule>
  </conditionalFormatting>
  <conditionalFormatting sqref="AM336">
    <cfRule type="expression" dxfId="266" priority="1272">
      <formula>$AL$336="☑"</formula>
    </cfRule>
  </conditionalFormatting>
  <conditionalFormatting sqref="AM337">
    <cfRule type="expression" dxfId="265" priority="1271">
      <formula>$AL$337="☑"</formula>
    </cfRule>
  </conditionalFormatting>
  <conditionalFormatting sqref="AM338">
    <cfRule type="expression" dxfId="264" priority="1048">
      <formula>$AL$338="☑"</formula>
    </cfRule>
  </conditionalFormatting>
  <conditionalFormatting sqref="AM355">
    <cfRule type="expression" dxfId="263" priority="1257">
      <formula>$AL$355="☑"</formula>
    </cfRule>
  </conditionalFormatting>
  <conditionalFormatting sqref="AM356">
    <cfRule type="expression" dxfId="262" priority="1028">
      <formula>$AL$356="☑"</formula>
    </cfRule>
  </conditionalFormatting>
  <conditionalFormatting sqref="AM357">
    <cfRule type="expression" dxfId="261" priority="1118">
      <formula>$AL$357="☑"</formula>
    </cfRule>
  </conditionalFormatting>
  <conditionalFormatting sqref="AM360">
    <cfRule type="expression" dxfId="260" priority="1256">
      <formula>$AL$360="☑"</formula>
    </cfRule>
  </conditionalFormatting>
  <conditionalFormatting sqref="AM361">
    <cfRule type="expression" dxfId="259" priority="1255">
      <formula>$AL$361="☑"</formula>
    </cfRule>
  </conditionalFormatting>
  <conditionalFormatting sqref="AM362">
    <cfRule type="expression" dxfId="258" priority="1254">
      <formula>$AL$362="☑"</formula>
    </cfRule>
  </conditionalFormatting>
  <conditionalFormatting sqref="AM365">
    <cfRule type="expression" dxfId="257" priority="1250">
      <formula>$AL$365="☑"</formula>
    </cfRule>
  </conditionalFormatting>
  <conditionalFormatting sqref="AM366">
    <cfRule type="expression" dxfId="256" priority="1251">
      <formula>$AL$366="☑"</formula>
    </cfRule>
  </conditionalFormatting>
  <conditionalFormatting sqref="AM367">
    <cfRule type="expression" dxfId="255" priority="1249">
      <formula>$AL$367="☑"</formula>
    </cfRule>
  </conditionalFormatting>
  <conditionalFormatting sqref="AM35:AN35">
    <cfRule type="expression" dxfId="254" priority="743">
      <formula>$J35="☑"</formula>
    </cfRule>
  </conditionalFormatting>
  <conditionalFormatting sqref="AM109:AN109">
    <cfRule type="expression" dxfId="253" priority="640">
      <formula>$J109="☑"</formula>
    </cfRule>
  </conditionalFormatting>
  <conditionalFormatting sqref="AM110:AN110">
    <cfRule type="expression" dxfId="252" priority="1357">
      <formula>$AA108="☑"</formula>
    </cfRule>
  </conditionalFormatting>
  <conditionalFormatting sqref="AM120:AN120">
    <cfRule type="expression" dxfId="251" priority="1195">
      <formula>$V120="☑"</formula>
    </cfRule>
  </conditionalFormatting>
  <conditionalFormatting sqref="AM140:AN143">
    <cfRule type="expression" dxfId="250" priority="1015">
      <formula>$J140="☑"</formula>
    </cfRule>
  </conditionalFormatting>
  <conditionalFormatting sqref="AM152:AN152">
    <cfRule type="expression" dxfId="249" priority="2308">
      <formula>$V152="☑"</formula>
    </cfRule>
  </conditionalFormatting>
  <conditionalFormatting sqref="AM156:AN159">
    <cfRule type="expression" dxfId="248" priority="1003">
      <formula>$J156="☑"</formula>
    </cfRule>
  </conditionalFormatting>
  <conditionalFormatting sqref="AM177:AN177">
    <cfRule type="expression" dxfId="247" priority="1201">
      <formula>$V177="☑"</formula>
    </cfRule>
  </conditionalFormatting>
  <conditionalFormatting sqref="AM181:AN184">
    <cfRule type="expression" dxfId="246" priority="1351">
      <formula>$J181="☑"</formula>
    </cfRule>
  </conditionalFormatting>
  <conditionalFormatting sqref="AM196:AN196">
    <cfRule type="expression" dxfId="245" priority="1345">
      <formula>$V196="☑"</formula>
    </cfRule>
  </conditionalFormatting>
  <conditionalFormatting sqref="AM200:AN203">
    <cfRule type="expression" dxfId="244" priority="1343">
      <formula>$J200="☑"</formula>
    </cfRule>
  </conditionalFormatting>
  <conditionalFormatting sqref="AM216:AN216">
    <cfRule type="expression" dxfId="243" priority="1337">
      <formula>$V216="☑"</formula>
    </cfRule>
  </conditionalFormatting>
  <conditionalFormatting sqref="AM220:AN223">
    <cfRule type="expression" dxfId="242" priority="1335">
      <formula>$J220="☑"</formula>
    </cfRule>
  </conditionalFormatting>
  <conditionalFormatting sqref="AM236:AN236">
    <cfRule type="expression" dxfId="241" priority="1328">
      <formula>$V236="☑"</formula>
    </cfRule>
  </conditionalFormatting>
  <conditionalFormatting sqref="AM240:AN243">
    <cfRule type="expression" dxfId="240" priority="1326">
      <formula>$J240="☑"</formula>
    </cfRule>
  </conditionalFormatting>
  <conditionalFormatting sqref="AM259:AN259">
    <cfRule type="expression" dxfId="239" priority="1319">
      <formula>$V259="☑"</formula>
    </cfRule>
  </conditionalFormatting>
  <conditionalFormatting sqref="AM279:AN279">
    <cfRule type="expression" dxfId="238" priority="1311">
      <formula>$V279="☑"</formula>
    </cfRule>
  </conditionalFormatting>
  <conditionalFormatting sqref="AM298:AN298">
    <cfRule type="expression" dxfId="237" priority="1301">
      <formula>$V298="☑"</formula>
    </cfRule>
  </conditionalFormatting>
  <conditionalFormatting sqref="AM318:AN318">
    <cfRule type="expression" dxfId="236" priority="1293">
      <formula>$V318="☑"</formula>
    </cfRule>
  </conditionalFormatting>
  <conditionalFormatting sqref="AM322:AN325">
    <cfRule type="expression" dxfId="235" priority="1290">
      <formula>$J322="☑"</formula>
    </cfRule>
  </conditionalFormatting>
  <conditionalFormatting sqref="AM340:AN340">
    <cfRule type="expression" dxfId="234" priority="1283">
      <formula>$V340="☑"</formula>
    </cfRule>
  </conditionalFormatting>
  <conditionalFormatting sqref="AM344:AN347">
    <cfRule type="expression" dxfId="233" priority="1281">
      <formula>$J344="☑"</formula>
    </cfRule>
  </conditionalFormatting>
  <conditionalFormatting sqref="AM368:AN368">
    <cfRule type="expression" dxfId="232" priority="1266">
      <formula>$V368="☑"</formula>
    </cfRule>
  </conditionalFormatting>
  <conditionalFormatting sqref="AM372:AN375">
    <cfRule type="expression" dxfId="231" priority="1264">
      <formula>$J372="☑"</formula>
    </cfRule>
  </conditionalFormatting>
  <conditionalFormatting sqref="AN52">
    <cfRule type="expression" dxfId="230" priority="918">
      <formula>$AN$52="☑"</formula>
    </cfRule>
  </conditionalFormatting>
  <conditionalFormatting sqref="AN73">
    <cfRule type="expression" dxfId="229" priority="910">
      <formula>$AN$73="☑"</formula>
    </cfRule>
  </conditionalFormatting>
  <conditionalFormatting sqref="AN78:AN79">
    <cfRule type="expression" dxfId="228" priority="2413">
      <formula>$AA78="☑"</formula>
    </cfRule>
  </conditionalFormatting>
  <conditionalFormatting sqref="AN83:AN86">
    <cfRule type="expression" dxfId="227" priority="1082">
      <formula>$AA83="☑"</formula>
    </cfRule>
  </conditionalFormatting>
  <conditionalFormatting sqref="AN112">
    <cfRule type="expression" dxfId="226" priority="906">
      <formula>$AN$73="☑"</formula>
    </cfRule>
  </conditionalFormatting>
  <conditionalFormatting sqref="AN130">
    <cfRule type="expression" dxfId="225" priority="890">
      <formula>$AN$73="☑"</formula>
    </cfRule>
  </conditionalFormatting>
  <conditionalFormatting sqref="AN146">
    <cfRule type="expression" dxfId="224" priority="880">
      <formula>$AN$73="☑"</formula>
    </cfRule>
  </conditionalFormatting>
  <conditionalFormatting sqref="AN162">
    <cfRule type="expression" dxfId="223" priority="871">
      <formula>$AN$73="☑"</formula>
    </cfRule>
  </conditionalFormatting>
  <conditionalFormatting sqref="AN187">
    <cfRule type="expression" dxfId="222" priority="864">
      <formula>$AN$73="☑"</formula>
    </cfRule>
  </conditionalFormatting>
  <conditionalFormatting sqref="AN206">
    <cfRule type="expression" dxfId="221" priority="854">
      <formula>$AN$73="☑"</formula>
    </cfRule>
  </conditionalFormatting>
  <conditionalFormatting sqref="AN226">
    <cfRule type="expression" dxfId="220" priority="844">
      <formula>$AN$73="☑"</formula>
    </cfRule>
  </conditionalFormatting>
  <conditionalFormatting sqref="AN246">
    <cfRule type="expression" dxfId="219" priority="833">
      <formula>$AN$73="☑"</formula>
    </cfRule>
  </conditionalFormatting>
  <conditionalFormatting sqref="AN269">
    <cfRule type="expression" dxfId="218" priority="823">
      <formula>$AN$73="☑"</formula>
    </cfRule>
  </conditionalFormatting>
  <conditionalFormatting sqref="AN289">
    <cfRule type="expression" dxfId="217" priority="815">
      <formula>$AN$73="☑"</formula>
    </cfRule>
  </conditionalFormatting>
  <conditionalFormatting sqref="AN302 AM303:AN305 AK184">
    <cfRule type="expression" dxfId="216" priority="1347">
      <formula>$J184="☑"</formula>
    </cfRule>
  </conditionalFormatting>
  <conditionalFormatting sqref="AN308">
    <cfRule type="expression" dxfId="215" priority="811">
      <formula>$AN$73="☑"</formula>
    </cfRule>
  </conditionalFormatting>
  <conditionalFormatting sqref="AN328">
    <cfRule type="expression" dxfId="214" priority="800">
      <formula>$AN$73="☑"</formula>
    </cfRule>
  </conditionalFormatting>
  <conditionalFormatting sqref="AN350">
    <cfRule type="expression" dxfId="213" priority="791">
      <formula>$AN$73="☑"</formula>
    </cfRule>
  </conditionalFormatting>
  <conditionalFormatting sqref="AN134:AO135">
    <cfRule type="expression" dxfId="212" priority="1005">
      <formula>$AK$133="☑"</formula>
    </cfRule>
  </conditionalFormatting>
  <conditionalFormatting sqref="AO52">
    <cfRule type="expression" dxfId="211" priority="917">
      <formula>$AN$52="☑"</formula>
    </cfRule>
  </conditionalFormatting>
  <conditionalFormatting sqref="AO73">
    <cfRule type="expression" dxfId="210" priority="909">
      <formula>$AN$73="☑"</formula>
    </cfRule>
  </conditionalFormatting>
  <conditionalFormatting sqref="AO80">
    <cfRule type="expression" dxfId="209" priority="1083">
      <formula>$AL$80="☑"</formula>
    </cfRule>
  </conditionalFormatting>
  <conditionalFormatting sqref="AO112">
    <cfRule type="expression" dxfId="208" priority="905">
      <formula>$AN$112="☑"</formula>
    </cfRule>
  </conditionalFormatting>
  <conditionalFormatting sqref="AO130">
    <cfRule type="expression" dxfId="207" priority="889">
      <formula>$AN$130="☑"</formula>
    </cfRule>
  </conditionalFormatting>
  <conditionalFormatting sqref="AO146">
    <cfRule type="expression" dxfId="206" priority="879">
      <formula>$AN$146="☑"</formula>
    </cfRule>
  </conditionalFormatting>
  <conditionalFormatting sqref="AO162">
    <cfRule type="expression" dxfId="205" priority="870">
      <formula>$AN$162="☑"</formula>
    </cfRule>
  </conditionalFormatting>
  <conditionalFormatting sqref="AO187">
    <cfRule type="expression" dxfId="204" priority="863">
      <formula>$AN$187="☑"</formula>
    </cfRule>
  </conditionalFormatting>
  <conditionalFormatting sqref="AO206">
    <cfRule type="expression" dxfId="203" priority="853">
      <formula>$AN$206="☑"</formula>
    </cfRule>
  </conditionalFormatting>
  <conditionalFormatting sqref="AO226">
    <cfRule type="expression" dxfId="202" priority="843">
      <formula>$AN$226="☑"</formula>
    </cfRule>
  </conditionalFormatting>
  <conditionalFormatting sqref="AO235">
    <cfRule type="expression" dxfId="201" priority="1214">
      <formula>$AL$235="☑"</formula>
    </cfRule>
  </conditionalFormatting>
  <conditionalFormatting sqref="AO246">
    <cfRule type="expression" dxfId="200" priority="832">
      <formula>$AN$246="☑"</formula>
    </cfRule>
  </conditionalFormatting>
  <conditionalFormatting sqref="AO269">
    <cfRule type="expression" dxfId="199" priority="822">
      <formula>$AN$269="☑"</formula>
    </cfRule>
  </conditionalFormatting>
  <conditionalFormatting sqref="AO289">
    <cfRule type="expression" dxfId="198" priority="814">
      <formula>$AN$289="☑"</formula>
    </cfRule>
  </conditionalFormatting>
  <conditionalFormatting sqref="AO308">
    <cfRule type="expression" dxfId="197" priority="810">
      <formula>$AN$308="☑"</formula>
    </cfRule>
  </conditionalFormatting>
  <conditionalFormatting sqref="AO328">
    <cfRule type="expression" dxfId="196" priority="799">
      <formula>$AN$328="☑"</formula>
    </cfRule>
  </conditionalFormatting>
  <conditionalFormatting sqref="AO350">
    <cfRule type="expression" dxfId="195" priority="790">
      <formula>$AN$350="☑"</formula>
    </cfRule>
  </conditionalFormatting>
  <conditionalFormatting sqref="AO62:AP62">
    <cfRule type="expression" dxfId="194" priority="1179">
      <formula>$AL$62="☑"</formula>
    </cfRule>
  </conditionalFormatting>
  <conditionalFormatting sqref="AO87:AP87">
    <cfRule type="expression" dxfId="193" priority="1076">
      <formula>$AL$87="☑"</formula>
    </cfRule>
  </conditionalFormatting>
  <conditionalFormatting sqref="AO119:AP119">
    <cfRule type="expression" dxfId="192" priority="982">
      <formula>$AL$119="☑"</formula>
    </cfRule>
  </conditionalFormatting>
  <conditionalFormatting sqref="AO171:AP171">
    <cfRule type="expression" dxfId="191" priority="1181">
      <formula>$AL$171="☑"</formula>
    </cfRule>
  </conditionalFormatting>
  <conditionalFormatting sqref="AO176:AP176">
    <cfRule type="expression" dxfId="190" priority="1366">
      <formula>$AL$176="☑"</formula>
    </cfRule>
  </conditionalFormatting>
  <conditionalFormatting sqref="AO195:AP195">
    <cfRule type="expression" dxfId="189" priority="1060">
      <formula>$AL$195="☑"</formula>
    </cfRule>
  </conditionalFormatting>
  <conditionalFormatting sqref="AO215:AP215">
    <cfRule type="expression" dxfId="188" priority="1206">
      <formula>$AL$215="☑"</formula>
    </cfRule>
  </conditionalFormatting>
  <conditionalFormatting sqref="AO253:AP253">
    <cfRule type="expression" dxfId="187" priority="1112">
      <formula>$AL$253="☑"</formula>
    </cfRule>
  </conditionalFormatting>
  <conditionalFormatting sqref="AO258:AP258">
    <cfRule type="expression" dxfId="186" priority="1363">
      <formula>$AL$258="☑"</formula>
    </cfRule>
  </conditionalFormatting>
  <conditionalFormatting sqref="AO278:AP278">
    <cfRule type="expression" dxfId="185" priority="1239">
      <formula>$AL$278="☑"</formula>
    </cfRule>
  </conditionalFormatting>
  <conditionalFormatting sqref="AO297:AP297">
    <cfRule type="expression" dxfId="184" priority="1247">
      <formula>$AL$297="☑"</formula>
    </cfRule>
  </conditionalFormatting>
  <conditionalFormatting sqref="AO338:AP338">
    <cfRule type="expression" dxfId="183" priority="1029">
      <formula>$AL$338="☑"</formula>
    </cfRule>
  </conditionalFormatting>
  <conditionalFormatting sqref="AO367:AP367">
    <cfRule type="expression" dxfId="182" priority="1252">
      <formula>$AL$367="☑"</formula>
    </cfRule>
  </conditionalFormatting>
  <conditionalFormatting sqref="AP67">
    <cfRule type="expression" dxfId="181" priority="1164">
      <formula>$AK$67="☑"</formula>
    </cfRule>
  </conditionalFormatting>
  <conditionalFormatting sqref="AP91">
    <cfRule type="expression" dxfId="180" priority="72" stopIfTrue="1">
      <formula>$J$53="☑"</formula>
    </cfRule>
    <cfRule type="expression" dxfId="179" priority="71" stopIfTrue="1">
      <formula>$J$55="□"</formula>
    </cfRule>
    <cfRule type="expression" dxfId="178" priority="70" stopIfTrue="1">
      <formula>$J$53="☑"</formula>
    </cfRule>
    <cfRule type="expression" dxfId="177" priority="69" stopIfTrue="1">
      <formula>$J$55="□"</formula>
    </cfRule>
    <cfRule type="expression" dxfId="176" priority="68" stopIfTrue="1">
      <formula>$J$53="☑"</formula>
    </cfRule>
    <cfRule type="expression" dxfId="175" priority="67" stopIfTrue="1">
      <formula>$J$55="□"</formula>
    </cfRule>
    <cfRule type="expression" dxfId="174" priority="66" stopIfTrue="1">
      <formula>$J$53="☑"</formula>
    </cfRule>
    <cfRule type="expression" dxfId="173" priority="65" stopIfTrue="1">
      <formula>$J$55="□"</formula>
    </cfRule>
    <cfRule type="expression" dxfId="172" priority="64" stopIfTrue="1">
      <formula>$J$53="☑"</formula>
    </cfRule>
    <cfRule type="expression" dxfId="171" priority="63" stopIfTrue="1">
      <formula>$J$55="□"</formula>
    </cfRule>
    <cfRule type="expression" dxfId="170" priority="62" stopIfTrue="1">
      <formula>$J$53="☑"</formula>
    </cfRule>
    <cfRule type="expression" dxfId="169" priority="61" stopIfTrue="1">
      <formula>$J$55="□"</formula>
    </cfRule>
    <cfRule type="expression" dxfId="168" priority="60" stopIfTrue="1">
      <formula>$J$53="☑"</formula>
    </cfRule>
    <cfRule type="expression" dxfId="167" priority="59" stopIfTrue="1">
      <formula>$J$55="□"</formula>
    </cfRule>
    <cfRule type="expression" dxfId="166" priority="58" stopIfTrue="1">
      <formula>$J$53="☑"</formula>
    </cfRule>
    <cfRule type="expression" dxfId="165" priority="57" stopIfTrue="1">
      <formula>$J$55="□"</formula>
    </cfRule>
    <cfRule type="expression" dxfId="164" priority="477" stopIfTrue="1">
      <formula>$J$53="☑"</formula>
    </cfRule>
    <cfRule type="expression" dxfId="163" priority="55" stopIfTrue="1">
      <formula>$J$55="□"</formula>
    </cfRule>
    <cfRule type="expression" dxfId="162" priority="54" stopIfTrue="1">
      <formula>$J$53="☑"</formula>
    </cfRule>
    <cfRule type="expression" dxfId="161" priority="53" stopIfTrue="1">
      <formula>$J$55="□"</formula>
    </cfRule>
    <cfRule type="expression" dxfId="160" priority="52" stopIfTrue="1">
      <formula>$J$53="☑"</formula>
    </cfRule>
    <cfRule type="expression" dxfId="159" priority="478" stopIfTrue="1">
      <formula>$J$55="□"</formula>
    </cfRule>
    <cfRule type="expression" dxfId="158" priority="325" stopIfTrue="1">
      <formula>$J$55="□"</formula>
    </cfRule>
    <cfRule type="expression" dxfId="157" priority="324" stopIfTrue="1">
      <formula>$J$53="☑"</formula>
    </cfRule>
    <cfRule type="expression" dxfId="156" priority="56" stopIfTrue="1">
      <formula>$J$53="☑"</formula>
    </cfRule>
    <cfRule type="expression" dxfId="155" priority="73" stopIfTrue="1">
      <formula>$J$55="□"</formula>
    </cfRule>
  </conditionalFormatting>
  <conditionalFormatting sqref="AP92">
    <cfRule type="expression" dxfId="154" priority="1149">
      <formula>$AK$92="☑"</formula>
    </cfRule>
  </conditionalFormatting>
  <conditionalFormatting sqref="AP109">
    <cfRule type="expression" dxfId="153" priority="641">
      <formula>$AK$35=1</formula>
    </cfRule>
  </conditionalFormatting>
  <conditionalFormatting sqref="AP124">
    <cfRule type="expression" dxfId="152" priority="1045">
      <formula>$AK$124="☑"</formula>
    </cfRule>
  </conditionalFormatting>
  <conditionalFormatting sqref="AP127">
    <cfRule type="expression" dxfId="151" priority="1021">
      <formula>$AK$35=1</formula>
    </cfRule>
  </conditionalFormatting>
  <conditionalFormatting sqref="AP140">
    <cfRule type="expression" dxfId="150" priority="1006">
      <formula>$AK$140="☑"</formula>
    </cfRule>
  </conditionalFormatting>
  <conditionalFormatting sqref="AP142:AP143">
    <cfRule type="expression" dxfId="149" priority="1014">
      <formula>$AK$35=1</formula>
    </cfRule>
  </conditionalFormatting>
  <conditionalFormatting sqref="AP156">
    <cfRule type="expression" dxfId="148" priority="985">
      <formula>$AK$156="☑"</formula>
    </cfRule>
  </conditionalFormatting>
  <conditionalFormatting sqref="AP158:AP159">
    <cfRule type="expression" dxfId="147" priority="1000">
      <formula>$AK$35=1</formula>
    </cfRule>
  </conditionalFormatting>
  <conditionalFormatting sqref="AP181">
    <cfRule type="expression" dxfId="146" priority="1042">
      <formula>$AK$181="☑"</formula>
    </cfRule>
  </conditionalFormatting>
  <conditionalFormatting sqref="AP183">
    <cfRule type="expression" dxfId="145" priority="1352">
      <formula>$AK$35=1</formula>
    </cfRule>
  </conditionalFormatting>
  <conditionalFormatting sqref="AP193">
    <cfRule type="expression" dxfId="144" priority="1200">
      <formula>$AL$193="☑"</formula>
    </cfRule>
  </conditionalFormatting>
  <conditionalFormatting sqref="AP200">
    <cfRule type="expression" dxfId="143" priority="1087">
      <formula>$AK$200="☑"</formula>
    </cfRule>
  </conditionalFormatting>
  <conditionalFormatting sqref="AP202">
    <cfRule type="expression" dxfId="142" priority="1344">
      <formula>$AK$35=1</formula>
    </cfRule>
  </conditionalFormatting>
  <conditionalFormatting sqref="AP220">
    <cfRule type="expression" dxfId="141" priority="1090">
      <formula>$AK$220="☑"</formula>
    </cfRule>
  </conditionalFormatting>
  <conditionalFormatting sqref="AP222">
    <cfRule type="expression" dxfId="140" priority="1336">
      <formula>$AK$35=1</formula>
    </cfRule>
  </conditionalFormatting>
  <conditionalFormatting sqref="AP240">
    <cfRule type="expression" dxfId="139" priority="1095">
      <formula>$AK$240="☑"</formula>
    </cfRule>
  </conditionalFormatting>
  <conditionalFormatting sqref="AP242">
    <cfRule type="expression" dxfId="138" priority="1327">
      <formula>$AK$35=1</formula>
    </cfRule>
  </conditionalFormatting>
  <conditionalFormatting sqref="AP263">
    <cfRule type="expression" dxfId="137" priority="1102">
      <formula>$AK$263="☑"</formula>
    </cfRule>
  </conditionalFormatting>
  <conditionalFormatting sqref="AP265">
    <cfRule type="expression" dxfId="136" priority="1318">
      <formula>$AK$35=1</formula>
    </cfRule>
  </conditionalFormatting>
  <conditionalFormatting sqref="AP282">
    <cfRule type="expression" dxfId="135" priority="240" stopIfTrue="1">
      <formula>$J$53="☑"</formula>
    </cfRule>
    <cfRule type="expression" dxfId="134" priority="460" stopIfTrue="1">
      <formula>$J$55="□"</formula>
    </cfRule>
    <cfRule type="expression" dxfId="133" priority="296" stopIfTrue="1">
      <formula>$J$53="☑"</formula>
    </cfRule>
    <cfRule type="expression" dxfId="132" priority="459" stopIfTrue="1">
      <formula>$J$53="☑"</formula>
    </cfRule>
    <cfRule type="expression" dxfId="131" priority="245" stopIfTrue="1">
      <formula>$J$55="□"</formula>
    </cfRule>
    <cfRule type="expression" dxfId="130" priority="297" stopIfTrue="1">
      <formula>$J$55="□"</formula>
    </cfRule>
    <cfRule type="expression" dxfId="129" priority="295" stopIfTrue="1">
      <formula>$J$55="□"</formula>
    </cfRule>
    <cfRule type="expression" dxfId="128" priority="294" stopIfTrue="1">
      <formula>$J$53="☑"</formula>
    </cfRule>
    <cfRule type="expression" dxfId="127" priority="239" stopIfTrue="1">
      <formula>$J$55="□"</formula>
    </cfRule>
    <cfRule type="expression" dxfId="126" priority="244" stopIfTrue="1">
      <formula>$J$53="☑"</formula>
    </cfRule>
    <cfRule type="expression" dxfId="125" priority="243" stopIfTrue="1">
      <formula>$J$55="□"</formula>
    </cfRule>
    <cfRule type="expression" dxfId="124" priority="242" stopIfTrue="1">
      <formula>$J$53="☑"</formula>
    </cfRule>
    <cfRule type="expression" dxfId="123" priority="241" stopIfTrue="1">
      <formula>$J$55="□"</formula>
    </cfRule>
    <cfRule type="expression" dxfId="122" priority="238" stopIfTrue="1">
      <formula>$J$53="☑"</formula>
    </cfRule>
  </conditionalFormatting>
  <conditionalFormatting sqref="AP283">
    <cfRule type="expression" dxfId="121" priority="1108">
      <formula>$AK$283="☑"</formula>
    </cfRule>
  </conditionalFormatting>
  <conditionalFormatting sqref="AP302">
    <cfRule type="expression" dxfId="120" priority="1240">
      <formula>$AK$302="☑"</formula>
    </cfRule>
  </conditionalFormatting>
  <conditionalFormatting sqref="AP304">
    <cfRule type="expression" dxfId="119" priority="1300">
      <formula>$AK$35=1</formula>
    </cfRule>
  </conditionalFormatting>
  <conditionalFormatting sqref="AP322">
    <cfRule type="expression" dxfId="118" priority="1067">
      <formula>$AK$322="☑"</formula>
    </cfRule>
  </conditionalFormatting>
  <conditionalFormatting sqref="AP324">
    <cfRule type="expression" dxfId="117" priority="1291">
      <formula>$AK$35=1</formula>
    </cfRule>
  </conditionalFormatting>
  <conditionalFormatting sqref="AP344">
    <cfRule type="expression" dxfId="116" priority="1269">
      <formula>$AK$344="☑"</formula>
    </cfRule>
  </conditionalFormatting>
  <conditionalFormatting sqref="AP346">
    <cfRule type="expression" dxfId="115" priority="1282">
      <formula>$AK$35=1</formula>
    </cfRule>
  </conditionalFormatting>
  <conditionalFormatting sqref="AP372">
    <cfRule type="expression" dxfId="114" priority="1253">
      <formula>$AK$372="☑"</formula>
    </cfRule>
  </conditionalFormatting>
  <conditionalFormatting sqref="AP374">
    <cfRule type="expression" dxfId="113" priority="1265">
      <formula>$AK$35=1</formula>
    </cfRule>
  </conditionalFormatting>
  <conditionalFormatting sqref="AP35:AQ35">
    <cfRule type="expression" dxfId="112" priority="745">
      <formula>$AK$35=1</formula>
    </cfRule>
  </conditionalFormatting>
  <conditionalFormatting sqref="AP69:AQ70">
    <cfRule type="expression" dxfId="111" priority="1359">
      <formula>$AK$35=1</formula>
    </cfRule>
  </conditionalFormatting>
  <conditionalFormatting sqref="AP94:AQ95">
    <cfRule type="expression" dxfId="110" priority="2412">
      <formula>$AK$35=1</formula>
    </cfRule>
  </conditionalFormatting>
  <conditionalFormatting sqref="AP126:AQ126">
    <cfRule type="expression" dxfId="109" priority="1193">
      <formula>$AK$35=1</formula>
    </cfRule>
  </conditionalFormatting>
  <conditionalFormatting sqref="AP184:AQ184">
    <cfRule type="expression" dxfId="108" priority="1350">
      <formula>$AK$35=1</formula>
    </cfRule>
  </conditionalFormatting>
  <conditionalFormatting sqref="AP203:AQ203">
    <cfRule type="expression" dxfId="107" priority="1342">
      <formula>$AK$35=1</formula>
    </cfRule>
  </conditionalFormatting>
  <conditionalFormatting sqref="AP223:AQ223">
    <cfRule type="expression" dxfId="106" priority="1334">
      <formula>$AK$35=1</formula>
    </cfRule>
  </conditionalFormatting>
  <conditionalFormatting sqref="AP243:AQ243">
    <cfRule type="expression" dxfId="105" priority="1325">
      <formula>$AK$35=1</formula>
    </cfRule>
  </conditionalFormatting>
  <conditionalFormatting sqref="AP266:AQ266">
    <cfRule type="expression" dxfId="104" priority="1316">
      <formula>$AK$35=1</formula>
    </cfRule>
  </conditionalFormatting>
  <conditionalFormatting sqref="AP286:AQ286">
    <cfRule type="expression" dxfId="103" priority="1307">
      <formula>$AK$35=1</formula>
    </cfRule>
  </conditionalFormatting>
  <conditionalFormatting sqref="AP305:AQ305">
    <cfRule type="expression" dxfId="102" priority="1299">
      <formula>$AK$35=1</formula>
    </cfRule>
  </conditionalFormatting>
  <conditionalFormatting sqref="AP325:AQ325">
    <cfRule type="expression" dxfId="101" priority="1289">
      <formula>$AK$35=1</formula>
    </cfRule>
  </conditionalFormatting>
  <conditionalFormatting sqref="AP347:AQ347">
    <cfRule type="expression" dxfId="100" priority="1280">
      <formula>$AK$35=1</formula>
    </cfRule>
  </conditionalFormatting>
  <conditionalFormatting sqref="AP375:AQ375">
    <cfRule type="expression" dxfId="99" priority="1263">
      <formula>$AK$35=1</formula>
    </cfRule>
  </conditionalFormatting>
  <conditionalFormatting sqref="AQ36">
    <cfRule type="expression" dxfId="98" priority="744">
      <formula>$AK$35=1</formula>
    </cfRule>
  </conditionalFormatting>
  <conditionalFormatting sqref="AQ71">
    <cfRule type="expression" dxfId="97" priority="1354">
      <formula>$AK$35=1</formula>
    </cfRule>
  </conditionalFormatting>
  <conditionalFormatting sqref="AQ96">
    <cfRule type="expression" dxfId="96" priority="1160">
      <formula>$AK$35=1</formula>
    </cfRule>
  </conditionalFormatting>
  <conditionalFormatting sqref="AQ127:AQ128">
    <cfRule type="expression" dxfId="95" priority="1205">
      <formula>$AK$35=1</formula>
    </cfRule>
  </conditionalFormatting>
  <conditionalFormatting sqref="AQ143:AQ144">
    <cfRule type="expression" dxfId="94" priority="1017">
      <formula>$AK$35=1</formula>
    </cfRule>
  </conditionalFormatting>
  <conditionalFormatting sqref="AQ159:AQ160">
    <cfRule type="expression" dxfId="93" priority="1002">
      <formula>$AK$35=1</formula>
    </cfRule>
  </conditionalFormatting>
  <conditionalFormatting sqref="AQ185">
    <cfRule type="expression" dxfId="92" priority="1353">
      <formula>$AK$35=1</formula>
    </cfRule>
  </conditionalFormatting>
  <conditionalFormatting sqref="AQ204">
    <cfRule type="expression" dxfId="91" priority="1346">
      <formula>$AK$35=1</formula>
    </cfRule>
  </conditionalFormatting>
  <conditionalFormatting sqref="AQ224">
    <cfRule type="expression" dxfId="90" priority="1338">
      <formula>$AK$35=1</formula>
    </cfRule>
  </conditionalFormatting>
  <conditionalFormatting sqref="AQ244">
    <cfRule type="expression" dxfId="89" priority="1330">
      <formula>$AK$35=1</formula>
    </cfRule>
  </conditionalFormatting>
  <conditionalFormatting sqref="AQ267">
    <cfRule type="expression" dxfId="88" priority="1321">
      <formula>$AK$35=1</formula>
    </cfRule>
  </conditionalFormatting>
  <conditionalFormatting sqref="AQ287">
    <cfRule type="expression" dxfId="87" priority="1312">
      <formula>$AK$35=1</formula>
    </cfRule>
  </conditionalFormatting>
  <conditionalFormatting sqref="AQ306">
    <cfRule type="expression" dxfId="86" priority="1303">
      <formula>$AK$35=1</formula>
    </cfRule>
  </conditionalFormatting>
  <conditionalFormatting sqref="AQ326">
    <cfRule type="expression" dxfId="85" priority="1295">
      <formula>$AK$35=1</formula>
    </cfRule>
  </conditionalFormatting>
  <conditionalFormatting sqref="AQ348">
    <cfRule type="expression" dxfId="84" priority="1285">
      <formula>$AK$35=1</formula>
    </cfRule>
  </conditionalFormatting>
  <conditionalFormatting sqref="AQ376">
    <cfRule type="expression" dxfId="83" priority="1268">
      <formula>$AK$35=1</formula>
    </cfRule>
  </conditionalFormatting>
  <conditionalFormatting sqref="AR37">
    <cfRule type="expression" dxfId="82" priority="741">
      <formula>$AK$35=1</formula>
    </cfRule>
  </conditionalFormatting>
  <conditionalFormatting sqref="AR51">
    <cfRule type="expression" dxfId="81" priority="740">
      <formula>$AK$35=1</formula>
    </cfRule>
  </conditionalFormatting>
  <conditionalFormatting sqref="AR72:AR74">
    <cfRule type="expression" dxfId="80" priority="951">
      <formula>$AK$35=1</formula>
    </cfRule>
  </conditionalFormatting>
  <conditionalFormatting sqref="AR97">
    <cfRule type="expression" dxfId="79" priority="1161">
      <formula>$AK$35=1</formula>
    </cfRule>
  </conditionalFormatting>
  <conditionalFormatting sqref="AR111">
    <cfRule type="expression" dxfId="78" priority="555">
      <formula>$AK$35=1</formula>
    </cfRule>
  </conditionalFormatting>
  <conditionalFormatting sqref="AR145:AR147">
    <cfRule type="expression" dxfId="77" priority="940">
      <formula>$AK$35=1</formula>
    </cfRule>
  </conditionalFormatting>
  <conditionalFormatting sqref="AR349:AR350">
    <cfRule type="expression" dxfId="76" priority="1279">
      <formula>$AK$35=1</formula>
    </cfRule>
  </conditionalFormatting>
  <conditionalFormatting sqref="AR377">
    <cfRule type="expression" dxfId="75" priority="1262">
      <formula>$AK$35=1</formula>
    </cfRule>
  </conditionalFormatting>
  <conditionalFormatting sqref="AR379">
    <cfRule type="expression" dxfId="74" priority="561">
      <formula>$AK$35=1</formula>
    </cfRule>
  </conditionalFormatting>
  <conditionalFormatting sqref="AR129:AS130">
    <cfRule type="expression" dxfId="73" priority="16">
      <formula>$AK$35=1</formula>
    </cfRule>
  </conditionalFormatting>
  <conditionalFormatting sqref="AR161:AS161">
    <cfRule type="expression" dxfId="72" priority="6">
      <formula>$AK$35=1</formula>
    </cfRule>
  </conditionalFormatting>
  <conditionalFormatting sqref="AR186:AS187">
    <cfRule type="expression" dxfId="71" priority="15">
      <formula>$AK$35=1</formula>
    </cfRule>
  </conditionalFormatting>
  <conditionalFormatting sqref="AR205:AS206">
    <cfRule type="expression" dxfId="70" priority="14">
      <formula>$AK$35=1</formula>
    </cfRule>
  </conditionalFormatting>
  <conditionalFormatting sqref="AR225:AS226">
    <cfRule type="expression" dxfId="69" priority="13">
      <formula>$AK$35=1</formula>
    </cfRule>
  </conditionalFormatting>
  <conditionalFormatting sqref="AR245:AS246">
    <cfRule type="expression" dxfId="68" priority="12">
      <formula>$AK$35=1</formula>
    </cfRule>
  </conditionalFormatting>
  <conditionalFormatting sqref="AR268:AS269">
    <cfRule type="expression" dxfId="67" priority="11">
      <formula>$AK$35=1</formula>
    </cfRule>
  </conditionalFormatting>
  <conditionalFormatting sqref="AR288:AS289">
    <cfRule type="expression" dxfId="66" priority="10">
      <formula>$AK$35=1</formula>
    </cfRule>
  </conditionalFormatting>
  <conditionalFormatting sqref="AR307:AS308">
    <cfRule type="expression" dxfId="65" priority="9">
      <formula>$AK$35=1</formula>
    </cfRule>
  </conditionalFormatting>
  <conditionalFormatting sqref="AR327:AS328">
    <cfRule type="expression" dxfId="64" priority="8">
      <formula>$AK$35=1</formula>
    </cfRule>
  </conditionalFormatting>
  <conditionalFormatting sqref="AS72:AS74">
    <cfRule type="expression" dxfId="63" priority="18">
      <formula>$AK$35=1</formula>
    </cfRule>
  </conditionalFormatting>
  <conditionalFormatting sqref="AS109">
    <cfRule type="expression" dxfId="62" priority="17">
      <formula>$AK$35=1</formula>
    </cfRule>
  </conditionalFormatting>
  <conditionalFormatting sqref="AS145:AS147">
    <cfRule type="expression" dxfId="61" priority="7">
      <formula>$AK$35=1</formula>
    </cfRule>
  </conditionalFormatting>
  <conditionalFormatting sqref="AT23:AT37">
    <cfRule type="expression" dxfId="60" priority="696">
      <formula>$AT$23=10</formula>
    </cfRule>
  </conditionalFormatting>
  <conditionalFormatting sqref="AT39:AT51">
    <cfRule type="expression" dxfId="59" priority="693">
      <formula>$AT$39&lt;20</formula>
    </cfRule>
  </conditionalFormatting>
  <conditionalFormatting sqref="AT53:AT72">
    <cfRule type="expression" dxfId="58" priority="689">
      <formula>$AT$53=1</formula>
    </cfRule>
  </conditionalFormatting>
  <conditionalFormatting sqref="AT74:AT97">
    <cfRule type="expression" dxfId="57" priority="684">
      <formula>$AT$74=1</formula>
    </cfRule>
  </conditionalFormatting>
  <conditionalFormatting sqref="AT113:AT129">
    <cfRule type="expression" dxfId="56" priority="680">
      <formula>$AT$113=1</formula>
    </cfRule>
  </conditionalFormatting>
  <conditionalFormatting sqref="AT131:AT145">
    <cfRule type="expression" dxfId="55" priority="676">
      <formula>$AT$131=1</formula>
    </cfRule>
  </conditionalFormatting>
  <conditionalFormatting sqref="AT147:AT161">
    <cfRule type="expression" dxfId="54" priority="672">
      <formula>$AT$147=1</formula>
    </cfRule>
  </conditionalFormatting>
  <conditionalFormatting sqref="AT163:AT186">
    <cfRule type="expression" dxfId="53" priority="668">
      <formula>$AT$163=1</formula>
    </cfRule>
  </conditionalFormatting>
  <conditionalFormatting sqref="AT188:AT205">
    <cfRule type="expression" dxfId="52" priority="663">
      <formula>$AT$188=1</formula>
    </cfRule>
  </conditionalFormatting>
  <conditionalFormatting sqref="AT207:AT225">
    <cfRule type="expression" dxfId="51" priority="660">
      <formula>$AT$207=1</formula>
    </cfRule>
  </conditionalFormatting>
  <conditionalFormatting sqref="AT227:AT245">
    <cfRule type="expression" dxfId="50" priority="656">
      <formula>$AT$227=1</formula>
    </cfRule>
  </conditionalFormatting>
  <conditionalFormatting sqref="AT379:AV379">
    <cfRule type="expression" dxfId="49" priority="558">
      <formula>$AK$35=1</formula>
    </cfRule>
  </conditionalFormatting>
  <conditionalFormatting sqref="AU23:AU37">
    <cfRule type="expression" dxfId="48" priority="695">
      <formula>$AU$23=10</formula>
    </cfRule>
  </conditionalFormatting>
  <conditionalFormatting sqref="AU39:AU51">
    <cfRule type="expression" dxfId="47" priority="692">
      <formula>$AU$39&lt;20</formula>
    </cfRule>
  </conditionalFormatting>
  <conditionalFormatting sqref="AU53:AU72">
    <cfRule type="expression" dxfId="46" priority="688">
      <formula>$AU$53=1</formula>
    </cfRule>
  </conditionalFormatting>
  <conditionalFormatting sqref="AU74:AU97">
    <cfRule type="expression" dxfId="45" priority="683">
      <formula>$AU$74=1</formula>
    </cfRule>
  </conditionalFormatting>
  <conditionalFormatting sqref="AU113:AU129">
    <cfRule type="expression" dxfId="44" priority="679">
      <formula>$AU$113=1</formula>
    </cfRule>
  </conditionalFormatting>
  <conditionalFormatting sqref="AU131:AU145">
    <cfRule type="expression" dxfId="43" priority="675">
      <formula>$AU$131=1</formula>
    </cfRule>
  </conditionalFormatting>
  <conditionalFormatting sqref="AU147:AU161">
    <cfRule type="expression" dxfId="42" priority="671">
      <formula>$AU$147=1</formula>
    </cfRule>
  </conditionalFormatting>
  <conditionalFormatting sqref="AU163:AU186">
    <cfRule type="expression" dxfId="41" priority="667">
      <formula>$AU$163=1</formula>
    </cfRule>
  </conditionalFormatting>
  <conditionalFormatting sqref="AU188:AU205">
    <cfRule type="expression" dxfId="40" priority="664">
      <formula>$AU$188=1</formula>
    </cfRule>
  </conditionalFormatting>
  <conditionalFormatting sqref="AU207:AU225">
    <cfRule type="expression" dxfId="39" priority="659">
      <formula>$AU$207=1</formula>
    </cfRule>
  </conditionalFormatting>
  <conditionalFormatting sqref="AU227:AU245">
    <cfRule type="expression" dxfId="38" priority="655">
      <formula>$AU$227=1</formula>
    </cfRule>
  </conditionalFormatting>
  <conditionalFormatting sqref="AV23:AV37">
    <cfRule type="expression" dxfId="37" priority="697">
      <formula>$AT$23&gt;$AV$23</formula>
    </cfRule>
    <cfRule type="expression" dxfId="36" priority="694">
      <formula>$AV$23&lt;20</formula>
    </cfRule>
  </conditionalFormatting>
  <conditionalFormatting sqref="AV39:AV51">
    <cfRule type="expression" dxfId="35" priority="690">
      <formula>$AV$39&lt;20</formula>
    </cfRule>
    <cfRule type="expression" dxfId="34" priority="691">
      <formula>$AT$39&gt;$AV$39</formula>
    </cfRule>
  </conditionalFormatting>
  <conditionalFormatting sqref="AV53:AV72">
    <cfRule type="expression" dxfId="33" priority="685">
      <formula>$AV$53=1</formula>
    </cfRule>
    <cfRule type="expression" dxfId="32" priority="687">
      <formula>$AT$53&gt;$AV$53</formula>
    </cfRule>
  </conditionalFormatting>
  <conditionalFormatting sqref="AV74:AV97">
    <cfRule type="expression" dxfId="31" priority="682">
      <formula>$AT$74&gt;$AV$74</formula>
    </cfRule>
    <cfRule type="expression" dxfId="30" priority="681">
      <formula>$AV$74=1</formula>
    </cfRule>
  </conditionalFormatting>
  <conditionalFormatting sqref="AV99:AV111">
    <cfRule type="expression" dxfId="29" priority="637">
      <formula>$AT$99&gt;$AV$99</formula>
    </cfRule>
    <cfRule type="expression" dxfId="28" priority="557">
      <formula>$AV$99=1</formula>
    </cfRule>
  </conditionalFormatting>
  <conditionalFormatting sqref="AV113:AV129">
    <cfRule type="expression" dxfId="27" priority="677">
      <formula>$AV$113=1</formula>
    </cfRule>
    <cfRule type="expression" dxfId="26" priority="678">
      <formula>$AT$113&gt;$AV$113</formula>
    </cfRule>
  </conditionalFormatting>
  <conditionalFormatting sqref="AV131:AV145">
    <cfRule type="expression" dxfId="25" priority="673">
      <formula>$AV$131=1</formula>
    </cfRule>
    <cfRule type="expression" dxfId="24" priority="674">
      <formula>$AT$131&gt;$AV$131</formula>
    </cfRule>
  </conditionalFormatting>
  <conditionalFormatting sqref="AV147:AV161">
    <cfRule type="expression" dxfId="23" priority="670">
      <formula>$AT$147&gt;$AV$147</formula>
    </cfRule>
    <cfRule type="expression" dxfId="22" priority="669">
      <formula>$AV$147=1</formula>
    </cfRule>
  </conditionalFormatting>
  <conditionalFormatting sqref="AV163:AV186">
    <cfRule type="expression" dxfId="21" priority="666">
      <formula>$AT$163&gt;$AV$163</formula>
    </cfRule>
    <cfRule type="expression" dxfId="20" priority="665">
      <formula>$AV$163=1</formula>
    </cfRule>
  </conditionalFormatting>
  <conditionalFormatting sqref="AV188:AV205">
    <cfRule type="expression" dxfId="19" priority="662">
      <formula>$AT$188&gt;$AV$188</formula>
    </cfRule>
    <cfRule type="expression" dxfId="18" priority="661">
      <formula>$AV$188=1</formula>
    </cfRule>
  </conditionalFormatting>
  <conditionalFormatting sqref="AV207:AV225">
    <cfRule type="expression" dxfId="17" priority="658">
      <formula>$AT$207&gt;$AV$207</formula>
    </cfRule>
    <cfRule type="expression" dxfId="16" priority="657">
      <formula>$AV$207=1</formula>
    </cfRule>
  </conditionalFormatting>
  <conditionalFormatting sqref="AV227:AV245">
    <cfRule type="expression" dxfId="15" priority="654">
      <formula>$AT$227&gt;$AV$227</formula>
    </cfRule>
    <cfRule type="expression" dxfId="14" priority="653">
      <formula>$AV$227=1</formula>
    </cfRule>
  </conditionalFormatting>
  <conditionalFormatting sqref="AV247:AV268">
    <cfRule type="expression" dxfId="13" priority="554">
      <formula>$AV$247=1</formula>
    </cfRule>
    <cfRule type="expression" dxfId="12" priority="553">
      <formula>$AT$247&gt;$AV$247</formula>
    </cfRule>
  </conditionalFormatting>
  <conditionalFormatting sqref="AV270:AV288">
    <cfRule type="expression" dxfId="11" priority="552">
      <formula>$AV$270=1</formula>
    </cfRule>
    <cfRule type="expression" dxfId="10" priority="551">
      <formula>$AT$270&gt;$AV$270</formula>
    </cfRule>
  </conditionalFormatting>
  <conditionalFormatting sqref="AV290:AV307">
    <cfRule type="expression" dxfId="9" priority="550">
      <formula>$AV$290=1</formula>
    </cfRule>
    <cfRule type="expression" dxfId="8" priority="549">
      <formula>$AT$290&gt;$AV$290</formula>
    </cfRule>
  </conditionalFormatting>
  <conditionalFormatting sqref="AV309:AV327">
    <cfRule type="expression" dxfId="7" priority="547">
      <formula>$AT$309&gt;$AV$309</formula>
    </cfRule>
    <cfRule type="expression" dxfId="6" priority="548">
      <formula>$AV$309=1</formula>
    </cfRule>
  </conditionalFormatting>
  <conditionalFormatting sqref="AV329:AV349">
    <cfRule type="expression" dxfId="5" priority="545">
      <formula>$AT$329&lt;$AV$329</formula>
    </cfRule>
    <cfRule type="expression" dxfId="4" priority="546">
      <formula>$AV$329=1</formula>
    </cfRule>
  </conditionalFormatting>
  <conditionalFormatting sqref="AV351:AV377">
    <cfRule type="expression" dxfId="3" priority="543">
      <formula>$AT$351&lt;$AV$351</formula>
    </cfRule>
    <cfRule type="expression" dxfId="2" priority="544">
      <formula>$AV$351=1</formula>
    </cfRule>
  </conditionalFormatting>
  <dataValidations xWindow="274" yWindow="418" count="13">
    <dataValidation type="list" allowBlank="1" showInputMessage="1" showErrorMessage="1" sqref="K150:K151 J344:J346 AA153:AA154 J137:J138 J311:J317 J64:J65 J181:J183 J131 J133 J165 J156:J158 K167:K171 J140:J142 K193:K195 J178:J179 J113 K78:K80 J200:J202 AA38 J124:J126 J197:J198 J217:J218 J319:J320 J237:J238 J283:J285 J322:J324 J341:J342 K360:K362 J81:J85 J240:J242 J280:J281 J353 J351 K251:K253 J309 K314:K315 J369:J370 J331 K333:K338 J147 J74 C368 J89:J90 J76:J79 K174:K176 J358:J359 K365:K367 J329 K355:K357 J372:J374 J163 J339 J115 K58:K62 J153:J154 J171:J172 J363 K294:K297 J292 K117:K119 J249 AA112:AA113 J53 J272 J92:J94 E261 J229:J230 AN350 J290 J67:J69 K83:K87 J121:J122 K256:K258 J55:J56 J190:J191 J207 K211:K215 J188 J149 J220:J222 J263:J265 J260:J261 J209 J254 K231:K235 J227 J247 K274:K278 J270 J302:J304 J299:J300 AA246:AA247 AA344:AA346 AB274:AB278 AA311:AA317 AA64:AA65 AA181:AA183 AA269:AA270 AA302:AA304 AA165 AA137:AA138 AB167:AB171 AA299:AA300 AB193:AB195 AA178:AA179 AA149 AB78:AB80 AA200:AA202 AA124:AA126 AA197:AA198 AA217:AA218 AA319:AA320 AA237:AA238 AA283:AA285 AA322:AA324 AA341:AA342 AB360:AB362 AA81:AA85 AA240:AA242 AA280:AA281 AA353 AA350:AA351 AB251:AB253 AN308 AB314:AB315 AA369:AA370 AA331 AB333:AB338 AA130:AA131 AA73:AA74 T368 AA89:AA90 AA76:AA79 AB174:AB176 AA358:AA359 AB365:AB367 AA328:AA329 AB355:AB357 AA372:AA374 AA162:AA163 AA339 AA115 AB58:AB62 AA133 AA171:AA172 AA363 AB294:AB297 AA292 AB117:AB119 AA249 AA52:AA53 AA272 AA92:AA94 V261 AA229:AA230 AA99:AB99 AA289:AA290 AA67:AA69 AB83:AB87 AA121:AA122 AB256:AB258 AA55:AA56 AA190:AA191 AA206:AA207 AB211:AB215 AA187:AA188 AA140:AA142 AA220:AA222 AA263:AA265 AA260:AA261 AA209 AA254 AB231:AB235 AA226:AA227 AB150:AB151 AA156:AA158 AA146:AA147 AK153:AK154 AN73 AN226 AK344:AK346 AL274:AL278 AK311:AK317 AK64:AK65 AK181:AK183 AN246 AK302:AK304 AK165 AK137:AK138 AL167:AL171 AK299:AK300 AL193:AL195 AK178:AK179 AK149 AL78:AL80 AK200:AK202 AK124:AK126 AK197:AK198 AK217:AK218 AK319:AK320 AK237:AK238 AK283:AK285 AK322:AK324 AK341:AK342 AL360:AL362 AK81:AK85 AK240:AK242 AK280:AK281 AK353 AN328 AL251:AL253 AN289 AL314:AL315 AK369:AK370 AK331 AL333:AL338 AN112 AN52 AK89:AK90 AK146:AK147 AL174:AL176 AK358:AK359 AL365:AL367 AA308:AA309 AL355:AL357 AK372:AK374 AK162:AK163 AK339 AK115 AL58:AL62 AK133 AK171:AK172 AK363 AL294:AL297 AK292 AL117:AL119 AK249 AK52:AK53 AK272 AK92:AK94 AK229:AK230 AK99:AL99 AN269 AK67:AK69 AL83:AL87 AK121:AK122 AL256:AL258 AK55:AK56 AK190:AK191 AN187 AL211:AL215 AN162 AK140:AK142 AK220:AK222 AK263:AK265 AK260:AK261 AK209 AK254 AL231:AL235 AN206 AL150:AL151 AK156:AK158 AK76 AK78:AK79 AK73:AK74 AK112:AK113 AK130:AK131 AN130 AN146 AK187:AK188 AK206:AK207 AK226:AK227 AK246:AK247 AK269:AK270 AK289:AK290 AK308:AK309 AK328:AK329 AK350:AK351 AA98 AK38 AA22 AK22 AK98" xr:uid="{D57F19C0-E3EE-4EC4-A6BB-ACB44D0F2F58}">
      <formula1>"☑,□"</formula1>
    </dataValidation>
    <dataValidation type="list" allowBlank="1" showInputMessage="1" showErrorMessage="1" promptTitle="申請種別を正しく選択してください" prompt="★銀の認定には80点以上の採点が必要です。" sqref="K13:O13" xr:uid="{E15F101A-BC0F-44E0-8FFB-1BEDB2DC1EB3}">
      <formula1>"Step1宣言更新,銀の認定【新規】,銀の認定【更新】"</formula1>
    </dataValidation>
    <dataValidation type="list" allowBlank="1" showInputMessage="1" showErrorMessage="1" sqref="AJ19 S19 S13:S17" xr:uid="{921123D0-CD63-4CA0-A8F9-2AFADFA8B8F1}">
      <formula1>"□,☑"</formula1>
    </dataValidation>
    <dataValidation type="list" allowBlank="1" showInputMessage="1" showErrorMessage="1" sqref="AD9:AE9" xr:uid="{298E3B0F-8C46-483A-8BAB-76F710889A27}">
      <formula1>"ホワイト500,大規模,ブライト500,ネクストブライト1000,中小規模,健康経営銘柄 "</formula1>
    </dataValidation>
    <dataValidation type="list" allowBlank="1" showInputMessage="1" showErrorMessage="1" sqref="AC10:AE10" xr:uid="{19B0A202-67D7-4B27-A251-48EA3D81BDE0}">
      <formula1>"有,無,未定"</formula1>
    </dataValidation>
    <dataValidation type="list" operator="equal" showDropDown="1" showInputMessage="1" showErrorMessage="1" promptTitle="入力点数" prompt="20点、10点、1点" sqref="AR36 AR50 Q50 AH36 AH50" xr:uid="{CBCB76B4-DA80-48BC-97E5-D8C1CB291057}">
      <formula1>"20,10,1"</formula1>
    </dataValidation>
    <dataValidation type="list" operator="equal" showDropDown="1" showInputMessage="1" showErrorMessage="1" promptTitle="入力点数" prompt="5点、3点、1点" sqref="Q110 AH110" xr:uid="{A746F47E-E984-4F82-86E2-FE8692C0FDAE}">
      <formula1>"5,3,1"</formula1>
    </dataValidation>
    <dataValidation type="date" operator="greaterThan" allowBlank="1" showInputMessage="1" showErrorMessage="1" sqref="AX4:AX7 K14:O14" xr:uid="{90BCC655-3FC3-4115-B887-30CC2FC8A82D}">
      <formula1>43922</formula1>
    </dataValidation>
    <dataValidation type="whole" allowBlank="1" showInputMessage="1" showErrorMessage="1" sqref="L101 L41 AD8:AE8 AC25 AC41 AC101 L25" xr:uid="{F31C5A01-FB00-423D-AF53-271775B03307}">
      <formula1>2020</formula1>
      <formula2>2040</formula2>
    </dataValidation>
    <dataValidation type="whole" allowBlank="1" showInputMessage="1" showErrorMessage="1" sqref="M103:N103 M43:N43 AD43:AE43 AD45:AE45 AD103:AE103 AD105:AE105" xr:uid="{6CF428BD-8747-4BBC-8126-319AAE3B2442}">
      <formula1>0</formula1>
      <formula2>99999</formula2>
    </dataValidation>
    <dataValidation type="whole" allowBlank="1" showInputMessage="1" showErrorMessage="1" sqref="M45:N45" xr:uid="{F2E8F943-DCDC-4280-A21C-7D5E02C4C936}">
      <formula1>0</formula1>
      <formula2>9999</formula2>
    </dataValidation>
    <dataValidation type="whole" allowBlank="1" showInputMessage="1" showErrorMessage="1" sqref="M27:N27 M29:N29 M31:N31 AD27:AE27 AD29:AE29 AD31:AE31" xr:uid="{9D18214B-F340-4B6F-BC44-0E3A96B7161A}">
      <formula1>0</formula1>
      <formula2>999999</formula2>
    </dataValidation>
    <dataValidation type="date" operator="greaterThan" allowBlank="1" showInputMessage="1" showErrorMessage="1" sqref="AC4:AE4 AC5:AE5 AC6:AE6 AC7:AE7" xr:uid="{1F8F0395-23AC-49E2-86D7-CC735FF542DD}">
      <formula1>42095</formula1>
    </dataValidation>
  </dataValidations>
  <pageMargins left="0.11811023622047245" right="0.11811023622047245" top="0" bottom="0" header="0" footer="0"/>
  <pageSetup paperSize="8" scale="44" fitToHeight="0" orientation="landscape" r:id="rId1"/>
  <rowBreaks count="5" manualBreakCount="5">
    <brk id="51" max="50" man="1"/>
    <brk id="129" max="50" man="1"/>
    <brk id="205" max="50" man="1"/>
    <brk id="268" max="50" man="1"/>
    <brk id="327" max="50" man="1"/>
  </rowBreaks>
  <drawing r:id="rId2"/>
  <legacyDrawing r:id="rId3"/>
  <extLst>
    <ext xmlns:x14="http://schemas.microsoft.com/office/spreadsheetml/2009/9/main" uri="{CCE6A557-97BC-4b89-ADB6-D9C93CAAB3DF}">
      <x14:dataValidations xmlns:xm="http://schemas.microsoft.com/office/excel/2006/main" xWindow="274" yWindow="418" count="19">
        <x14:dataValidation type="list" allowBlank="1" showInputMessage="1" showErrorMessage="1" xr:uid="{52F14FAE-23D8-49BE-AD5A-73A9E524F19B}">
          <x14:formula1>
            <xm:f>理由リスト!$B$19:$B$28</xm:f>
          </x14:formula1>
          <xm:sqref>AW75:AX79</xm:sqref>
        </x14:dataValidation>
        <x14:dataValidation type="list" allowBlank="1" showInputMessage="1" showErrorMessage="1" xr:uid="{29FB5001-C231-4683-A6F3-FCC3B78F39B1}">
          <x14:formula1>
            <xm:f>理由リスト!$B$33:$B$39</xm:f>
          </x14:formula1>
          <xm:sqref>AW114:AX118</xm:sqref>
        </x14:dataValidation>
        <x14:dataValidation type="list" allowBlank="1" showInputMessage="1" showErrorMessage="1" xr:uid="{80FD5FB9-C453-46D7-ACFA-6CA6C5C2EDF9}">
          <x14:formula1>
            <xm:f>理由リスト!$B$41:$B$53</xm:f>
          </x14:formula1>
          <xm:sqref>AW132:AX136</xm:sqref>
        </x14:dataValidation>
        <x14:dataValidation type="list" allowBlank="1" showInputMessage="1" showErrorMessage="1" xr:uid="{552C1392-7218-45F6-AAC8-36EFE2D13F61}">
          <x14:formula1>
            <xm:f>理由リスト!$B$55:$B$67</xm:f>
          </x14:formula1>
          <xm:sqref>AW148:AX152</xm:sqref>
        </x14:dataValidation>
        <x14:dataValidation type="list" allowBlank="1" showInputMessage="1" showErrorMessage="1" xr:uid="{9CF71A86-804B-4855-8BE0-0488A633BF33}">
          <x14:formula1>
            <xm:f>理由リスト!$B$69:$B$79</xm:f>
          </x14:formula1>
          <xm:sqref>AW164:AX168</xm:sqref>
        </x14:dataValidation>
        <x14:dataValidation type="list" allowBlank="1" showInputMessage="1" showErrorMessage="1" xr:uid="{97F4FAD4-DCF3-413B-A176-32F2CF3924D1}">
          <x14:formula1>
            <xm:f>理由リスト!$B$81:$B$90</xm:f>
          </x14:formula1>
          <xm:sqref>AW189:AX193</xm:sqref>
        </x14:dataValidation>
        <x14:dataValidation type="list" allowBlank="1" showInputMessage="1" showErrorMessage="1" xr:uid="{FBF1C7E7-391C-4B12-97FE-3F0EF6F557DD}">
          <x14:formula1>
            <xm:f>理由リスト!$B$150:$B$157</xm:f>
          </x14:formula1>
          <xm:sqref>AW310:AX314</xm:sqref>
        </x14:dataValidation>
        <x14:dataValidation type="list" allowBlank="1" showInputMessage="1" showErrorMessage="1" xr:uid="{E99B4AB2-DE51-4874-8BC5-4EE4CC6D99B8}">
          <x14:formula1>
            <xm:f>理由リスト!$B$175:$B$184</xm:f>
          </x14:formula1>
          <xm:sqref>AW352:AX356</xm:sqref>
        </x14:dataValidation>
        <x14:dataValidation type="list" allowBlank="1" showInputMessage="1" showErrorMessage="1" xr:uid="{9D94FD28-C284-40E7-8433-B01BCAF04460}">
          <x14:formula1>
            <xm:f>理由リスト!$B$105:$B$112</xm:f>
          </x14:formula1>
          <xm:sqref>AW228:AX232</xm:sqref>
        </x14:dataValidation>
        <x14:dataValidation type="list" allowBlank="1" showInputMessage="1" showErrorMessage="1" xr:uid="{B0AA6228-C137-4BD5-8005-2599D6C7292F}">
          <x14:formula1>
            <xm:f>理由リスト!$B$114:$B$127</xm:f>
          </x14:formula1>
          <xm:sqref>AW248:AX252</xm:sqref>
        </x14:dataValidation>
        <x14:dataValidation type="list" allowBlank="1" showInputMessage="1" showErrorMessage="1" xr:uid="{0F469B1D-80F9-4CFF-A231-6AB0885F56A9}">
          <x14:formula1>
            <xm:f>理由リスト!$B$129:$B$137</xm:f>
          </x14:formula1>
          <xm:sqref>AW271:AX275</xm:sqref>
        </x14:dataValidation>
        <x14:dataValidation type="list" allowBlank="1" showInputMessage="1" showErrorMessage="1" xr:uid="{DCC556F9-E921-4C72-822E-1C59460F2816}">
          <x14:formula1>
            <xm:f>理由リスト!$B$139:$B$148</xm:f>
          </x14:formula1>
          <xm:sqref>AW291:AX295</xm:sqref>
        </x14:dataValidation>
        <x14:dataValidation type="list" allowBlank="1" showInputMessage="1" showErrorMessage="1" xr:uid="{2812602E-3F16-43C8-8D53-97E091D82A45}">
          <x14:formula1>
            <xm:f>理由リスト!$B$160:$B$173</xm:f>
          </x14:formula1>
          <xm:sqref>AW330:AX334</xm:sqref>
        </x14:dataValidation>
        <x14:dataValidation type="list" allowBlank="1" showInputMessage="1" showErrorMessage="1" xr:uid="{5089925B-5814-4877-B293-1EEFAE51CBB9}">
          <x14:formula1>
            <xm:f>理由リスト!$B$4:$B$5</xm:f>
          </x14:formula1>
          <xm:sqref>AW40</xm:sqref>
        </x14:dataValidation>
        <x14:dataValidation type="list" allowBlank="1" showInputMessage="1" showErrorMessage="1" xr:uid="{1FB5BA66-657E-476B-90B4-6B8607491F7E}">
          <x14:formula1>
            <xm:f>理由リスト!$B$1:$B$2</xm:f>
          </x14:formula1>
          <xm:sqref>AW24</xm:sqref>
        </x14:dataValidation>
        <x14:dataValidation type="list" allowBlank="1" showInputMessage="1" showErrorMessage="1" xr:uid="{9421358D-0FC7-463A-A554-8BF1E3444BDF}">
          <x14:formula1>
            <xm:f>業態分類表!$C$2:$C$101</xm:f>
          </x14:formula1>
          <xm:sqref>K10:O10</xm:sqref>
        </x14:dataValidation>
        <x14:dataValidation type="list" allowBlank="1" showInputMessage="1" showErrorMessage="1" xr:uid="{5CF0B618-E49B-486B-8D2A-32685B0A132F}">
          <x14:formula1>
            <xm:f>理由リスト!$B$7:$B$17</xm:f>
          </x14:formula1>
          <xm:sqref>AW54:AX57</xm:sqref>
        </x14:dataValidation>
        <x14:dataValidation type="list" allowBlank="1" showInputMessage="1" showErrorMessage="1" xr:uid="{CAA4C0DF-D8E9-4CC4-9F6C-78421C73721B}">
          <x14:formula1>
            <xm:f>理由リスト!$B$30:$B$32</xm:f>
          </x14:formula1>
          <xm:sqref>AW100:AX103</xm:sqref>
        </x14:dataValidation>
        <x14:dataValidation type="list" allowBlank="1" showInputMessage="1" showErrorMessage="1" xr:uid="{86695938-EF76-499F-8BEA-173264E532CB}">
          <x14:formula1>
            <xm:f>理由リスト!$B$92:$B$103</xm:f>
          </x14:formula1>
          <xm:sqref>AW208:AX212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8E41-5B3E-4964-A144-2D29C9660AFE}">
  <dimension ref="A37:A91"/>
  <sheetViews>
    <sheetView view="pageBreakPreview" topLeftCell="A19" zoomScale="130" zoomScaleNormal="55" zoomScaleSheetLayoutView="130" workbookViewId="0">
      <selection activeCell="C12" sqref="C12"/>
    </sheetView>
  </sheetViews>
  <sheetFormatPr defaultRowHeight="18.75" x14ac:dyDescent="0.4"/>
  <cols>
    <col min="1" max="1" width="99.125" customWidth="1"/>
    <col min="9" max="9" width="10.375" customWidth="1"/>
  </cols>
  <sheetData>
    <row r="37" ht="23.25" customHeight="1" x14ac:dyDescent="0.4"/>
    <row r="82" ht="16.5" customHeight="1" x14ac:dyDescent="0.4"/>
    <row r="91" ht="19.5" customHeight="1" x14ac:dyDescent="0.4"/>
  </sheetData>
  <phoneticPr fontId="5"/>
  <pageMargins left="0.25" right="0.25" top="0.75" bottom="0.75" header="0.3" footer="0.3"/>
  <pageSetup paperSize="9" scale="87" orientation="portrait" r:id="rId1"/>
  <rowBreaks count="1" manualBreakCount="1">
    <brk id="4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C4D4E-7D06-40E7-99BC-53F16A06353D}">
  <sheetPr>
    <tabColor theme="9" tint="0.39997558519241921"/>
  </sheetPr>
  <dimension ref="A2:E127"/>
  <sheetViews>
    <sheetView view="pageBreakPreview" topLeftCell="A121" zoomScaleNormal="100" zoomScaleSheetLayoutView="100" workbookViewId="0">
      <selection activeCell="A125" sqref="A125"/>
    </sheetView>
  </sheetViews>
  <sheetFormatPr defaultRowHeight="18.75" x14ac:dyDescent="0.4"/>
  <sheetData>
    <row r="2" spans="1:1" x14ac:dyDescent="0.4">
      <c r="A2" s="61" t="s">
        <v>725</v>
      </c>
    </row>
    <row r="4" spans="1:1" x14ac:dyDescent="0.4">
      <c r="A4" t="s">
        <v>726</v>
      </c>
    </row>
    <row r="5" spans="1:1" x14ac:dyDescent="0.4">
      <c r="A5" s="62" t="s">
        <v>727</v>
      </c>
    </row>
    <row r="6" spans="1:1" x14ac:dyDescent="0.4">
      <c r="A6" s="62" t="s">
        <v>728</v>
      </c>
    </row>
    <row r="7" spans="1:1" x14ac:dyDescent="0.4">
      <c r="A7" s="62" t="s">
        <v>729</v>
      </c>
    </row>
    <row r="8" spans="1:1" x14ac:dyDescent="0.4">
      <c r="A8" s="62" t="s">
        <v>793</v>
      </c>
    </row>
    <row r="9" spans="1:1" x14ac:dyDescent="0.4">
      <c r="A9" s="62" t="s">
        <v>730</v>
      </c>
    </row>
    <row r="10" spans="1:1" x14ac:dyDescent="0.4">
      <c r="A10" s="62"/>
    </row>
    <row r="11" spans="1:1" x14ac:dyDescent="0.4">
      <c r="A11" s="62" t="s">
        <v>731</v>
      </c>
    </row>
    <row r="12" spans="1:1" x14ac:dyDescent="0.4">
      <c r="A12" s="62" t="s">
        <v>732</v>
      </c>
    </row>
    <row r="13" spans="1:1" x14ac:dyDescent="0.4">
      <c r="A13" s="62"/>
    </row>
    <row r="14" spans="1:1" x14ac:dyDescent="0.4">
      <c r="A14" s="62" t="s">
        <v>733</v>
      </c>
    </row>
    <row r="15" spans="1:1" x14ac:dyDescent="0.4">
      <c r="A15" s="62" t="s">
        <v>734</v>
      </c>
    </row>
    <row r="17" spans="1:1" x14ac:dyDescent="0.4">
      <c r="A17" t="s">
        <v>735</v>
      </c>
    </row>
    <row r="18" spans="1:1" ht="25.5" x14ac:dyDescent="0.5">
      <c r="A18" s="759" t="s">
        <v>736</v>
      </c>
    </row>
    <row r="20" spans="1:1" x14ac:dyDescent="0.4">
      <c r="A20" s="63" t="s">
        <v>737</v>
      </c>
    </row>
    <row r="32" spans="1:1" x14ac:dyDescent="0.4">
      <c r="A32" t="s">
        <v>738</v>
      </c>
    </row>
    <row r="34" spans="1:1" x14ac:dyDescent="0.4">
      <c r="A34" t="s">
        <v>739</v>
      </c>
    </row>
    <row r="36" spans="1:1" x14ac:dyDescent="0.4">
      <c r="A36" s="63" t="s">
        <v>740</v>
      </c>
    </row>
    <row r="52" spans="1:5" x14ac:dyDescent="0.4">
      <c r="A52" t="s">
        <v>794</v>
      </c>
    </row>
    <row r="53" spans="1:5" x14ac:dyDescent="0.4">
      <c r="A53" t="s">
        <v>741</v>
      </c>
    </row>
    <row r="54" spans="1:5" x14ac:dyDescent="0.4">
      <c r="A54" t="s">
        <v>742</v>
      </c>
    </row>
    <row r="56" spans="1:5" x14ac:dyDescent="0.4">
      <c r="A56" s="63" t="s">
        <v>743</v>
      </c>
    </row>
    <row r="57" spans="1:5" x14ac:dyDescent="0.4">
      <c r="A57" t="s">
        <v>744</v>
      </c>
    </row>
    <row r="58" spans="1:5" x14ac:dyDescent="0.4">
      <c r="A58" s="758" t="s">
        <v>815</v>
      </c>
    </row>
    <row r="60" spans="1:5" x14ac:dyDescent="0.4">
      <c r="E60" t="s">
        <v>745</v>
      </c>
    </row>
    <row r="61" spans="1:5" x14ac:dyDescent="0.4">
      <c r="E61" t="s">
        <v>746</v>
      </c>
    </row>
    <row r="63" spans="1:5" ht="33" customHeight="1" x14ac:dyDescent="0.5">
      <c r="A63" s="759" t="s">
        <v>747</v>
      </c>
    </row>
    <row r="64" spans="1:5" x14ac:dyDescent="0.4">
      <c r="A64" s="62" t="s">
        <v>748</v>
      </c>
    </row>
    <row r="65" spans="1:1" x14ac:dyDescent="0.4">
      <c r="A65" s="62" t="s">
        <v>749</v>
      </c>
    </row>
    <row r="66" spans="1:1" x14ac:dyDescent="0.4">
      <c r="A66" s="62"/>
    </row>
    <row r="67" spans="1:1" x14ac:dyDescent="0.4">
      <c r="A67" s="62"/>
    </row>
    <row r="68" spans="1:1" x14ac:dyDescent="0.4">
      <c r="A68" s="62"/>
    </row>
    <row r="69" spans="1:1" x14ac:dyDescent="0.4">
      <c r="A69" s="62"/>
    </row>
    <row r="70" spans="1:1" x14ac:dyDescent="0.4">
      <c r="A70" s="63" t="s">
        <v>750</v>
      </c>
    </row>
    <row r="71" spans="1:1" x14ac:dyDescent="0.4">
      <c r="A71" s="62" t="s">
        <v>751</v>
      </c>
    </row>
    <row r="72" spans="1:1" x14ac:dyDescent="0.4">
      <c r="A72" s="62" t="s">
        <v>752</v>
      </c>
    </row>
    <row r="73" spans="1:1" ht="21" customHeight="1" x14ac:dyDescent="0.4">
      <c r="A73" s="62"/>
    </row>
    <row r="85" spans="1:1" x14ac:dyDescent="0.4">
      <c r="A85" t="s">
        <v>753</v>
      </c>
    </row>
    <row r="86" spans="1:1" x14ac:dyDescent="0.4">
      <c r="A86" t="s">
        <v>754</v>
      </c>
    </row>
    <row r="88" spans="1:1" x14ac:dyDescent="0.4">
      <c r="A88" s="63" t="s">
        <v>755</v>
      </c>
    </row>
    <row r="96" spans="1:1" x14ac:dyDescent="0.4">
      <c r="A96" t="s">
        <v>756</v>
      </c>
    </row>
    <row r="97" spans="1:5" x14ac:dyDescent="0.4">
      <c r="A97" t="s">
        <v>757</v>
      </c>
    </row>
    <row r="98" spans="1:5" x14ac:dyDescent="0.4">
      <c r="A98" t="s">
        <v>758</v>
      </c>
    </row>
    <row r="100" spans="1:5" x14ac:dyDescent="0.4">
      <c r="A100" s="63" t="s">
        <v>759</v>
      </c>
    </row>
    <row r="102" spans="1:5" x14ac:dyDescent="0.4">
      <c r="E102" t="s">
        <v>745</v>
      </c>
    </row>
    <row r="103" spans="1:5" x14ac:dyDescent="0.4">
      <c r="E103" t="s">
        <v>746</v>
      </c>
    </row>
    <row r="107" spans="1:5" x14ac:dyDescent="0.4">
      <c r="A107" s="63" t="s">
        <v>795</v>
      </c>
    </row>
    <row r="108" spans="1:5" x14ac:dyDescent="0.4">
      <c r="B108" t="s">
        <v>796</v>
      </c>
    </row>
    <row r="109" spans="1:5" x14ac:dyDescent="0.4">
      <c r="B109" t="s">
        <v>797</v>
      </c>
    </row>
    <row r="110" spans="1:5" x14ac:dyDescent="0.4">
      <c r="B110" t="s">
        <v>798</v>
      </c>
    </row>
    <row r="111" spans="1:5" x14ac:dyDescent="0.4">
      <c r="B111" t="s">
        <v>799</v>
      </c>
    </row>
    <row r="125" spans="1:1" x14ac:dyDescent="0.4">
      <c r="A125" t="s">
        <v>813</v>
      </c>
    </row>
    <row r="126" spans="1:1" x14ac:dyDescent="0.4">
      <c r="A126" t="s">
        <v>816</v>
      </c>
    </row>
    <row r="127" spans="1:1" x14ac:dyDescent="0.4">
      <c r="A127" s="62" t="s">
        <v>812</v>
      </c>
    </row>
  </sheetData>
  <phoneticPr fontId="5"/>
  <pageMargins left="0.25" right="0.25" top="0.75" bottom="0.75" header="0.3" footer="0.3"/>
  <pageSetup paperSize="9" scale="85" orientation="portrait" r:id="rId1"/>
  <rowBreaks count="3" manualBreakCount="3">
    <brk id="16" max="9" man="1"/>
    <brk id="62" max="9" man="1"/>
    <brk id="105"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17565-CBBE-457A-8FF5-A36EF878DECB}">
  <sheetPr>
    <pageSetUpPr fitToPage="1"/>
  </sheetPr>
  <dimension ref="A1:H35"/>
  <sheetViews>
    <sheetView showGridLines="0" view="pageBreakPreview" topLeftCell="A7" zoomScale="55" zoomScaleNormal="85" zoomScaleSheetLayoutView="55" workbookViewId="0">
      <selection activeCell="J11" sqref="J11"/>
    </sheetView>
  </sheetViews>
  <sheetFormatPr defaultColWidth="9" defaultRowHeight="15.75" x14ac:dyDescent="0.25"/>
  <cols>
    <col min="1" max="1" width="1.875" style="5" customWidth="1"/>
    <col min="2" max="2" width="6" style="5" customWidth="1"/>
    <col min="3" max="3" width="23.875" style="5" customWidth="1"/>
    <col min="4" max="4" width="32.875" style="5" customWidth="1"/>
    <col min="5" max="6" width="9" style="5" customWidth="1"/>
    <col min="7" max="8" width="26.125" style="5" customWidth="1"/>
    <col min="9" max="16384" width="9" style="5"/>
  </cols>
  <sheetData>
    <row r="1" spans="1:8" ht="47.25" customHeight="1" x14ac:dyDescent="0.7">
      <c r="A1" s="743"/>
      <c r="B1" s="1159" t="s">
        <v>802</v>
      </c>
      <c r="C1" s="1160"/>
      <c r="D1" s="1160"/>
      <c r="E1" s="1160"/>
      <c r="F1" s="1160"/>
      <c r="G1" s="1160"/>
      <c r="H1" s="1160"/>
    </row>
    <row r="2" spans="1:8" ht="36.75" customHeight="1" x14ac:dyDescent="0.4">
      <c r="B2" s="6"/>
      <c r="C2" s="6"/>
      <c r="G2" s="30" t="s">
        <v>804</v>
      </c>
      <c r="H2" s="23"/>
    </row>
    <row r="3" spans="1:8" ht="30" customHeight="1" x14ac:dyDescent="0.25">
      <c r="B3" s="1155" t="s">
        <v>405</v>
      </c>
      <c r="C3" s="1156"/>
      <c r="D3" s="1161">
        <f>入力シート!K4</f>
        <v>0</v>
      </c>
      <c r="E3" s="1162"/>
      <c r="G3" s="38" t="s">
        <v>208</v>
      </c>
      <c r="H3" s="36">
        <f>入力シート!AX13</f>
        <v>100</v>
      </c>
    </row>
    <row r="4" spans="1:8" ht="30" customHeight="1" x14ac:dyDescent="0.25">
      <c r="B4" s="1155" t="s">
        <v>404</v>
      </c>
      <c r="C4" s="1156"/>
      <c r="D4" s="1163">
        <f>入力シート!K6</f>
        <v>0</v>
      </c>
      <c r="E4" s="1164"/>
      <c r="G4" s="38" t="s">
        <v>803</v>
      </c>
      <c r="H4" s="36">
        <f>入力シート!AX14</f>
        <v>100</v>
      </c>
    </row>
    <row r="5" spans="1:8" ht="30" customHeight="1" x14ac:dyDescent="0.35">
      <c r="B5" s="6"/>
      <c r="G5" s="38" t="s">
        <v>300</v>
      </c>
      <c r="H5" s="36" t="str">
        <f>IF(H4&gt;=80,"認定","不認定")</f>
        <v>認定</v>
      </c>
    </row>
    <row r="6" spans="1:8" ht="30" customHeight="1" x14ac:dyDescent="0.25">
      <c r="B6" s="1155" t="s">
        <v>253</v>
      </c>
      <c r="C6" s="1156"/>
      <c r="D6" s="1157">
        <f>入力シート!K13</f>
        <v>0</v>
      </c>
      <c r="E6" s="1158"/>
      <c r="G6" s="39"/>
      <c r="H6" s="37"/>
    </row>
    <row r="7" spans="1:8" ht="58.5" customHeight="1" x14ac:dyDescent="0.4">
      <c r="B7" s="40" t="s">
        <v>299</v>
      </c>
      <c r="C7" s="1165" t="s">
        <v>259</v>
      </c>
      <c r="D7" s="1166"/>
      <c r="E7" s="40" t="s">
        <v>260</v>
      </c>
      <c r="F7" s="40" t="s">
        <v>298</v>
      </c>
      <c r="G7" s="1167" t="s">
        <v>805</v>
      </c>
      <c r="H7" s="996"/>
    </row>
    <row r="8" spans="1:8" ht="41.25" customHeight="1" x14ac:dyDescent="0.4">
      <c r="B8" s="25">
        <v>1</v>
      </c>
      <c r="C8" s="1168" t="s">
        <v>204</v>
      </c>
      <c r="D8" s="1169"/>
      <c r="E8" s="34">
        <f>入力シート!Q36</f>
        <v>20</v>
      </c>
      <c r="F8" s="31">
        <f>入力シート!AH36</f>
        <v>20</v>
      </c>
      <c r="G8" s="1170"/>
      <c r="H8" s="1171"/>
    </row>
    <row r="9" spans="1:8" ht="41.25" customHeight="1" x14ac:dyDescent="0.4">
      <c r="B9" s="744">
        <v>2</v>
      </c>
      <c r="C9" s="1172" t="s">
        <v>205</v>
      </c>
      <c r="D9" s="1173"/>
      <c r="E9" s="745">
        <f>入力シート!Q50</f>
        <v>20</v>
      </c>
      <c r="F9" s="746">
        <f>入力シート!AH50</f>
        <v>20</v>
      </c>
      <c r="G9" s="1174"/>
      <c r="H9" s="1175"/>
    </row>
    <row r="10" spans="1:8" ht="41.25" customHeight="1" x14ac:dyDescent="0.4">
      <c r="B10" s="25">
        <v>3</v>
      </c>
      <c r="C10" s="1176" t="s">
        <v>21</v>
      </c>
      <c r="D10" s="1177"/>
      <c r="E10" s="34">
        <f>入力シート!Q71</f>
        <v>5</v>
      </c>
      <c r="F10" s="31">
        <f>入力シート!AH71</f>
        <v>5</v>
      </c>
      <c r="G10" s="1170"/>
      <c r="H10" s="1171"/>
    </row>
    <row r="11" spans="1:8" ht="41.25" customHeight="1" x14ac:dyDescent="0.4">
      <c r="B11" s="744">
        <v>4</v>
      </c>
      <c r="C11" s="1172" t="s">
        <v>84</v>
      </c>
      <c r="D11" s="1173"/>
      <c r="E11" s="745">
        <f>入力シート!Q96</f>
        <v>5</v>
      </c>
      <c r="F11" s="746">
        <f>入力シート!AH96</f>
        <v>5</v>
      </c>
      <c r="G11" s="1174"/>
      <c r="H11" s="1175"/>
    </row>
    <row r="12" spans="1:8" ht="41.25" customHeight="1" x14ac:dyDescent="0.4">
      <c r="B12" s="25">
        <v>5</v>
      </c>
      <c r="C12" s="1176" t="s">
        <v>30</v>
      </c>
      <c r="D12" s="1177"/>
      <c r="E12" s="34">
        <f>入力シート!AT99</f>
        <v>5</v>
      </c>
      <c r="F12" s="31">
        <f>入力シート!AH110</f>
        <v>5</v>
      </c>
      <c r="G12" s="1170"/>
      <c r="H12" s="1171"/>
    </row>
    <row r="13" spans="1:8" ht="41.25" customHeight="1" x14ac:dyDescent="0.4">
      <c r="B13" s="744">
        <v>6</v>
      </c>
      <c r="C13" s="1172" t="s">
        <v>31</v>
      </c>
      <c r="D13" s="1173"/>
      <c r="E13" s="745">
        <f>入力シート!Q128</f>
        <v>5</v>
      </c>
      <c r="F13" s="746">
        <f>入力シート!AH128</f>
        <v>5</v>
      </c>
      <c r="G13" s="1174"/>
      <c r="H13" s="1175"/>
    </row>
    <row r="14" spans="1:8" ht="41.25" customHeight="1" x14ac:dyDescent="0.4">
      <c r="B14" s="25">
        <v>7</v>
      </c>
      <c r="C14" s="1176" t="s">
        <v>33</v>
      </c>
      <c r="D14" s="1177"/>
      <c r="E14" s="34">
        <f>入力シート!Q144</f>
        <v>5</v>
      </c>
      <c r="F14" s="31">
        <f>入力シート!AH144</f>
        <v>5</v>
      </c>
      <c r="G14" s="1170"/>
      <c r="H14" s="1171"/>
    </row>
    <row r="15" spans="1:8" ht="41.25" customHeight="1" x14ac:dyDescent="0.4">
      <c r="B15" s="744">
        <v>8</v>
      </c>
      <c r="C15" s="1172" t="s">
        <v>36</v>
      </c>
      <c r="D15" s="1173"/>
      <c r="E15" s="745">
        <f>入力シート!Q160</f>
        <v>5</v>
      </c>
      <c r="F15" s="746">
        <f>入力シート!AH160</f>
        <v>5</v>
      </c>
      <c r="G15" s="1174"/>
      <c r="H15" s="1175"/>
    </row>
    <row r="16" spans="1:8" ht="41.25" customHeight="1" x14ac:dyDescent="0.4">
      <c r="B16" s="25">
        <v>9</v>
      </c>
      <c r="C16" s="1176" t="s">
        <v>35</v>
      </c>
      <c r="D16" s="1177"/>
      <c r="E16" s="34">
        <f>入力シート!Q185</f>
        <v>3</v>
      </c>
      <c r="F16" s="31">
        <f>入力シート!AH185</f>
        <v>3</v>
      </c>
      <c r="G16" s="1170"/>
      <c r="H16" s="1171"/>
    </row>
    <row r="17" spans="2:8" ht="41.25" customHeight="1" x14ac:dyDescent="0.4">
      <c r="B17" s="744">
        <v>10</v>
      </c>
      <c r="C17" s="1172" t="s">
        <v>34</v>
      </c>
      <c r="D17" s="1173"/>
      <c r="E17" s="745">
        <f>入力シート!Q204</f>
        <v>3</v>
      </c>
      <c r="F17" s="746">
        <f>入力シート!AH204</f>
        <v>3</v>
      </c>
      <c r="G17" s="1174"/>
      <c r="H17" s="1175"/>
    </row>
    <row r="18" spans="2:8" ht="41.25" customHeight="1" x14ac:dyDescent="0.4">
      <c r="B18" s="25">
        <v>11</v>
      </c>
      <c r="C18" s="1176" t="s">
        <v>32</v>
      </c>
      <c r="D18" s="1177"/>
      <c r="E18" s="34">
        <f>入力シート!Q224</f>
        <v>3</v>
      </c>
      <c r="F18" s="31">
        <f>入力シート!AH224</f>
        <v>3</v>
      </c>
      <c r="G18" s="1170"/>
      <c r="H18" s="1171"/>
    </row>
    <row r="19" spans="2:8" ht="41.25" customHeight="1" x14ac:dyDescent="0.4">
      <c r="B19" s="744">
        <v>12</v>
      </c>
      <c r="C19" s="1172" t="s">
        <v>239</v>
      </c>
      <c r="D19" s="1173"/>
      <c r="E19" s="745">
        <f>入力シート!Q244</f>
        <v>3</v>
      </c>
      <c r="F19" s="746">
        <f>入力シート!AH244</f>
        <v>3</v>
      </c>
      <c r="G19" s="1174"/>
      <c r="H19" s="1175"/>
    </row>
    <row r="20" spans="2:8" ht="41.25" customHeight="1" x14ac:dyDescent="0.4">
      <c r="B20" s="25">
        <v>13</v>
      </c>
      <c r="C20" s="1176" t="s">
        <v>28</v>
      </c>
      <c r="D20" s="1177"/>
      <c r="E20" s="34">
        <f>入力シート!Q267</f>
        <v>3</v>
      </c>
      <c r="F20" s="31">
        <f>入力シート!AH267</f>
        <v>3</v>
      </c>
      <c r="G20" s="1170"/>
      <c r="H20" s="1171"/>
    </row>
    <row r="21" spans="2:8" ht="41.25" customHeight="1" x14ac:dyDescent="0.4">
      <c r="B21" s="744">
        <v>14</v>
      </c>
      <c r="C21" s="1172" t="s">
        <v>27</v>
      </c>
      <c r="D21" s="1173"/>
      <c r="E21" s="745">
        <f>入力シート!Q287</f>
        <v>3</v>
      </c>
      <c r="F21" s="746">
        <f>入力シート!AH287</f>
        <v>3</v>
      </c>
      <c r="G21" s="1174"/>
      <c r="H21" s="1175"/>
    </row>
    <row r="22" spans="2:8" ht="41.25" customHeight="1" x14ac:dyDescent="0.4">
      <c r="B22" s="25">
        <v>15</v>
      </c>
      <c r="C22" s="1176" t="s">
        <v>26</v>
      </c>
      <c r="D22" s="1177"/>
      <c r="E22" s="34">
        <f>入力シート!Q306</f>
        <v>3</v>
      </c>
      <c r="F22" s="31">
        <f>入力シート!AH306</f>
        <v>3</v>
      </c>
      <c r="G22" s="1170"/>
      <c r="H22" s="1171"/>
    </row>
    <row r="23" spans="2:8" ht="41.25" customHeight="1" x14ac:dyDescent="0.4">
      <c r="B23" s="744">
        <v>16</v>
      </c>
      <c r="C23" s="1172" t="s">
        <v>25</v>
      </c>
      <c r="D23" s="1173"/>
      <c r="E23" s="745">
        <f>入力シート!Q326</f>
        <v>3</v>
      </c>
      <c r="F23" s="746">
        <f>入力シート!AH326</f>
        <v>3</v>
      </c>
      <c r="G23" s="1174"/>
      <c r="H23" s="1175"/>
    </row>
    <row r="24" spans="2:8" ht="41.25" customHeight="1" x14ac:dyDescent="0.4">
      <c r="B24" s="25">
        <v>17</v>
      </c>
      <c r="C24" s="1176" t="s">
        <v>245</v>
      </c>
      <c r="D24" s="1177"/>
      <c r="E24" s="34">
        <f>入力シート!Q348</f>
        <v>3</v>
      </c>
      <c r="F24" s="31">
        <f>入力シート!AH348</f>
        <v>3</v>
      </c>
      <c r="G24" s="1170"/>
      <c r="H24" s="1171"/>
    </row>
    <row r="25" spans="2:8" ht="41.25" customHeight="1" x14ac:dyDescent="0.4">
      <c r="B25" s="744">
        <v>18</v>
      </c>
      <c r="C25" s="1172" t="s">
        <v>23</v>
      </c>
      <c r="D25" s="1173"/>
      <c r="E25" s="745">
        <f>入力シート!Q376</f>
        <v>3</v>
      </c>
      <c r="F25" s="746">
        <f>入力シート!AH376</f>
        <v>3</v>
      </c>
      <c r="G25" s="1174"/>
      <c r="H25" s="1175"/>
    </row>
    <row r="26" spans="2:8" ht="41.25" customHeight="1" x14ac:dyDescent="0.25">
      <c r="D26" s="7" t="s">
        <v>254</v>
      </c>
      <c r="E26" s="8">
        <f>SUM(E8:E25)</f>
        <v>100</v>
      </c>
      <c r="F26" s="8">
        <f>SUM(F8:F25)</f>
        <v>100</v>
      </c>
      <c r="G26" s="29"/>
    </row>
    <row r="27" spans="2:8" x14ac:dyDescent="0.25">
      <c r="B27" s="5" t="s">
        <v>805</v>
      </c>
    </row>
    <row r="28" spans="2:8" x14ac:dyDescent="0.25">
      <c r="B28" s="1178"/>
      <c r="C28" s="1179"/>
      <c r="D28" s="1179"/>
      <c r="E28" s="1179"/>
      <c r="F28" s="1179"/>
      <c r="G28" s="1179"/>
      <c r="H28" s="1180"/>
    </row>
    <row r="29" spans="2:8" x14ac:dyDescent="0.25">
      <c r="B29" s="1181"/>
      <c r="C29" s="1182"/>
      <c r="D29" s="1182"/>
      <c r="E29" s="1182"/>
      <c r="F29" s="1182"/>
      <c r="G29" s="1182"/>
      <c r="H29" s="1183"/>
    </row>
    <row r="30" spans="2:8" x14ac:dyDescent="0.25">
      <c r="B30" s="1181"/>
      <c r="C30" s="1182"/>
      <c r="D30" s="1182"/>
      <c r="E30" s="1182"/>
      <c r="F30" s="1182"/>
      <c r="G30" s="1182"/>
      <c r="H30" s="1183"/>
    </row>
    <row r="31" spans="2:8" x14ac:dyDescent="0.25">
      <c r="B31" s="1181"/>
      <c r="C31" s="1182"/>
      <c r="D31" s="1182"/>
      <c r="E31" s="1182"/>
      <c r="F31" s="1182"/>
      <c r="G31" s="1182"/>
      <c r="H31" s="1183"/>
    </row>
    <row r="32" spans="2:8" x14ac:dyDescent="0.25">
      <c r="B32" s="1181"/>
      <c r="C32" s="1182"/>
      <c r="D32" s="1182"/>
      <c r="E32" s="1182"/>
      <c r="F32" s="1182"/>
      <c r="G32" s="1182"/>
      <c r="H32" s="1183"/>
    </row>
    <row r="33" spans="2:8" x14ac:dyDescent="0.25">
      <c r="B33" s="1181"/>
      <c r="C33" s="1182"/>
      <c r="D33" s="1182"/>
      <c r="E33" s="1182"/>
      <c r="F33" s="1182"/>
      <c r="G33" s="1182"/>
      <c r="H33" s="1183"/>
    </row>
    <row r="34" spans="2:8" x14ac:dyDescent="0.25">
      <c r="B34" s="1181"/>
      <c r="C34" s="1182"/>
      <c r="D34" s="1182"/>
      <c r="E34" s="1182"/>
      <c r="F34" s="1182"/>
      <c r="G34" s="1182"/>
      <c r="H34" s="1183"/>
    </row>
    <row r="35" spans="2:8" x14ac:dyDescent="0.25">
      <c r="B35" s="1184"/>
      <c r="C35" s="1185"/>
      <c r="D35" s="1185"/>
      <c r="E35" s="1185"/>
      <c r="F35" s="1185"/>
      <c r="G35" s="1185"/>
      <c r="H35" s="1186"/>
    </row>
  </sheetData>
  <mergeCells count="46">
    <mergeCell ref="C25:D25"/>
    <mergeCell ref="G25:H25"/>
    <mergeCell ref="B28:H35"/>
    <mergeCell ref="C22:D22"/>
    <mergeCell ref="G22:H22"/>
    <mergeCell ref="C23:D23"/>
    <mergeCell ref="G23:H23"/>
    <mergeCell ref="C24:D24"/>
    <mergeCell ref="G24:H24"/>
    <mergeCell ref="C19:D19"/>
    <mergeCell ref="G19:H19"/>
    <mergeCell ref="C20:D20"/>
    <mergeCell ref="G20:H20"/>
    <mergeCell ref="C21:D21"/>
    <mergeCell ref="G21:H21"/>
    <mergeCell ref="C16:D16"/>
    <mergeCell ref="G16:H16"/>
    <mergeCell ref="C17:D17"/>
    <mergeCell ref="G17:H17"/>
    <mergeCell ref="C18:D18"/>
    <mergeCell ref="G18:H18"/>
    <mergeCell ref="C13:D13"/>
    <mergeCell ref="G13:H13"/>
    <mergeCell ref="C14:D14"/>
    <mergeCell ref="G14:H14"/>
    <mergeCell ref="C15:D15"/>
    <mergeCell ref="G15:H15"/>
    <mergeCell ref="C10:D10"/>
    <mergeCell ref="G10:H10"/>
    <mergeCell ref="C11:D11"/>
    <mergeCell ref="G11:H11"/>
    <mergeCell ref="C12:D12"/>
    <mergeCell ref="G12:H12"/>
    <mergeCell ref="C7:D7"/>
    <mergeCell ref="G7:H7"/>
    <mergeCell ref="C8:D8"/>
    <mergeCell ref="G8:H8"/>
    <mergeCell ref="C9:D9"/>
    <mergeCell ref="G9:H9"/>
    <mergeCell ref="B6:C6"/>
    <mergeCell ref="D6:E6"/>
    <mergeCell ref="B1:H1"/>
    <mergeCell ref="B3:C3"/>
    <mergeCell ref="D3:E3"/>
    <mergeCell ref="B4:C4"/>
    <mergeCell ref="D4:E4"/>
  </mergeCells>
  <phoneticPr fontId="5"/>
  <conditionalFormatting sqref="H5">
    <cfRule type="expression" dxfId="1" priority="1">
      <formula>$H$5="認定"</formula>
    </cfRule>
  </conditionalFormatting>
  <pageMargins left="0.15748031496062992" right="0.15748031496062992" top="0.23622047244094491" bottom="0.23622047244094491" header="0.31496062992125984" footer="0.31496062992125984"/>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052C0-AC4B-472C-A4F7-1B25297BD197}">
  <sheetPr>
    <pageSetUpPr fitToPage="1"/>
  </sheetPr>
  <dimension ref="A1:H35"/>
  <sheetViews>
    <sheetView showGridLines="0" view="pageBreakPreview" topLeftCell="A22" zoomScale="85" zoomScaleNormal="85" zoomScaleSheetLayoutView="85" workbookViewId="0">
      <selection activeCell="B28" sqref="B28:H35"/>
    </sheetView>
  </sheetViews>
  <sheetFormatPr defaultColWidth="9" defaultRowHeight="15.75" x14ac:dyDescent="0.25"/>
  <cols>
    <col min="1" max="1" width="1.875" style="5" customWidth="1"/>
    <col min="2" max="2" width="6" style="5" customWidth="1"/>
    <col min="3" max="3" width="23.875" style="5" customWidth="1"/>
    <col min="4" max="4" width="32.875" style="5" customWidth="1"/>
    <col min="5" max="6" width="9" style="5" customWidth="1"/>
    <col min="7" max="8" width="26.125" style="5" customWidth="1"/>
    <col min="9" max="16384" width="9" style="5"/>
  </cols>
  <sheetData>
    <row r="1" spans="1:8" ht="47.25" customHeight="1" x14ac:dyDescent="0.7">
      <c r="A1" s="736"/>
      <c r="B1" s="1189" t="s">
        <v>255</v>
      </c>
      <c r="C1" s="1190"/>
      <c r="D1" s="1190"/>
      <c r="E1" s="1190"/>
      <c r="F1" s="1190"/>
      <c r="G1" s="1190"/>
      <c r="H1" s="1190"/>
    </row>
    <row r="2" spans="1:8" ht="36.75" customHeight="1" x14ac:dyDescent="0.4">
      <c r="B2" s="6"/>
      <c r="C2" s="6"/>
      <c r="G2" s="30" t="s">
        <v>406</v>
      </c>
      <c r="H2" s="23"/>
    </row>
    <row r="3" spans="1:8" ht="30" customHeight="1" x14ac:dyDescent="0.25">
      <c r="B3" s="1155" t="s">
        <v>405</v>
      </c>
      <c r="C3" s="1156"/>
      <c r="D3" s="1161">
        <f>入力シート!K4</f>
        <v>0</v>
      </c>
      <c r="E3" s="1162"/>
      <c r="G3" s="38" t="s">
        <v>208</v>
      </c>
      <c r="H3" s="36">
        <f>入力シート!AX13</f>
        <v>100</v>
      </c>
    </row>
    <row r="4" spans="1:8" ht="30" customHeight="1" x14ac:dyDescent="0.25">
      <c r="B4" s="1155" t="s">
        <v>404</v>
      </c>
      <c r="C4" s="1156"/>
      <c r="D4" s="1163">
        <f>入力シート!K6</f>
        <v>0</v>
      </c>
      <c r="E4" s="1164"/>
      <c r="G4" s="38" t="s">
        <v>207</v>
      </c>
      <c r="H4" s="36">
        <f>入力シート!AX15</f>
        <v>100</v>
      </c>
    </row>
    <row r="5" spans="1:8" ht="30" customHeight="1" x14ac:dyDescent="0.35">
      <c r="B5" s="6"/>
      <c r="G5" s="38" t="s">
        <v>300</v>
      </c>
      <c r="H5" s="36" t="str">
        <f>入力シート!AX16</f>
        <v>認定</v>
      </c>
    </row>
    <row r="6" spans="1:8" ht="30" customHeight="1" x14ac:dyDescent="0.25">
      <c r="B6" s="1155" t="s">
        <v>408</v>
      </c>
      <c r="C6" s="1156"/>
      <c r="D6" s="1157">
        <f>入力シート!K13</f>
        <v>0</v>
      </c>
      <c r="E6" s="1158"/>
      <c r="G6" s="39" t="s">
        <v>409</v>
      </c>
      <c r="H6" s="37">
        <f>入力シート!AX17</f>
        <v>0</v>
      </c>
    </row>
    <row r="7" spans="1:8" ht="58.5" customHeight="1" x14ac:dyDescent="0.4">
      <c r="B7" s="40" t="s">
        <v>299</v>
      </c>
      <c r="C7" s="1165" t="s">
        <v>259</v>
      </c>
      <c r="D7" s="1166"/>
      <c r="E7" s="40" t="s">
        <v>260</v>
      </c>
      <c r="F7" s="40" t="s">
        <v>298</v>
      </c>
      <c r="G7" s="1167" t="s">
        <v>724</v>
      </c>
      <c r="H7" s="996"/>
    </row>
    <row r="8" spans="1:8" ht="41.25" customHeight="1" x14ac:dyDescent="0.4">
      <c r="B8" s="25">
        <v>1</v>
      </c>
      <c r="C8" s="1168" t="s">
        <v>204</v>
      </c>
      <c r="D8" s="1169"/>
      <c r="E8" s="34">
        <f>入力シート!Q36</f>
        <v>20</v>
      </c>
      <c r="F8" s="31">
        <f>入力シート!AR36</f>
        <v>20</v>
      </c>
      <c r="G8" s="1170" t="str">
        <f>IF(E8=F8,"",入力シート!AW24)</f>
        <v/>
      </c>
      <c r="H8" s="1171"/>
    </row>
    <row r="9" spans="1:8" ht="41.25" customHeight="1" x14ac:dyDescent="0.4">
      <c r="B9" s="33">
        <v>2</v>
      </c>
      <c r="C9" s="1187" t="s">
        <v>205</v>
      </c>
      <c r="D9" s="1188"/>
      <c r="E9" s="35">
        <f>入力シート!Q50</f>
        <v>20</v>
      </c>
      <c r="F9" s="32">
        <f>入力シート!AR50</f>
        <v>20</v>
      </c>
      <c r="G9" s="1170" t="str">
        <f>IF(E9=F9,"",入力シート!AW40)</f>
        <v/>
      </c>
      <c r="H9" s="1171"/>
    </row>
    <row r="10" spans="1:8" ht="41.25" customHeight="1" x14ac:dyDescent="0.4">
      <c r="B10" s="25">
        <v>3</v>
      </c>
      <c r="C10" s="1176" t="s">
        <v>230</v>
      </c>
      <c r="D10" s="1177"/>
      <c r="E10" s="34">
        <f>入力シート!Q71</f>
        <v>5</v>
      </c>
      <c r="F10" s="31">
        <f>入力シート!AR71</f>
        <v>5</v>
      </c>
      <c r="G10" s="1170" t="str">
        <f>IF(E10=F10,"",入力シート!AW54)</f>
        <v/>
      </c>
      <c r="H10" s="1171"/>
    </row>
    <row r="11" spans="1:8" ht="41.25" customHeight="1" x14ac:dyDescent="0.4">
      <c r="B11" s="33">
        <v>4</v>
      </c>
      <c r="C11" s="1187" t="s">
        <v>231</v>
      </c>
      <c r="D11" s="1188"/>
      <c r="E11" s="35">
        <f>入力シート!Q96</f>
        <v>5</v>
      </c>
      <c r="F11" s="32">
        <f>入力シート!AR96</f>
        <v>5</v>
      </c>
      <c r="G11" s="1170" t="str">
        <f>IF(E11=F11,"",入力シート!AW75)</f>
        <v/>
      </c>
      <c r="H11" s="1171"/>
    </row>
    <row r="12" spans="1:8" ht="41.25" customHeight="1" x14ac:dyDescent="0.4">
      <c r="B12" s="25">
        <v>5</v>
      </c>
      <c r="C12" s="1176" t="s">
        <v>232</v>
      </c>
      <c r="D12" s="1177"/>
      <c r="E12" s="34">
        <f>入力シート!AT99</f>
        <v>5</v>
      </c>
      <c r="F12" s="31">
        <f>入力シート!AR110</f>
        <v>5</v>
      </c>
      <c r="G12" s="1170" t="str">
        <f>IF(E12=F12,"",入力シート!AW100)</f>
        <v/>
      </c>
      <c r="H12" s="1171"/>
    </row>
    <row r="13" spans="1:8" ht="41.25" customHeight="1" x14ac:dyDescent="0.4">
      <c r="B13" s="33">
        <v>6</v>
      </c>
      <c r="C13" s="1187" t="s">
        <v>233</v>
      </c>
      <c r="D13" s="1188"/>
      <c r="E13" s="35">
        <f>入力シート!Q128</f>
        <v>5</v>
      </c>
      <c r="F13" s="32">
        <f>入力シート!AR128</f>
        <v>5</v>
      </c>
      <c r="G13" s="1170" t="str">
        <f>IF(E13=F13,"",入力シート!AW114)</f>
        <v/>
      </c>
      <c r="H13" s="1171"/>
    </row>
    <row r="14" spans="1:8" ht="41.25" customHeight="1" x14ac:dyDescent="0.4">
      <c r="B14" s="25">
        <v>7</v>
      </c>
      <c r="C14" s="1176" t="s">
        <v>234</v>
      </c>
      <c r="D14" s="1177"/>
      <c r="E14" s="34">
        <f>入力シート!Q144</f>
        <v>5</v>
      </c>
      <c r="F14" s="31">
        <f>入力シート!AR144</f>
        <v>5</v>
      </c>
      <c r="G14" s="1170" t="str">
        <f>IF(E14=F14,"",入力シート!AW132)</f>
        <v/>
      </c>
      <c r="H14" s="1171"/>
    </row>
    <row r="15" spans="1:8" ht="41.25" customHeight="1" x14ac:dyDescent="0.4">
      <c r="B15" s="33">
        <v>8</v>
      </c>
      <c r="C15" s="1187" t="s">
        <v>235</v>
      </c>
      <c r="D15" s="1188"/>
      <c r="E15" s="35">
        <f>入力シート!Q160</f>
        <v>5</v>
      </c>
      <c r="F15" s="32">
        <f>入力シート!AR160</f>
        <v>5</v>
      </c>
      <c r="G15" s="1170" t="str">
        <f>IF(E15=F15,"",入力シート!AW148)</f>
        <v/>
      </c>
      <c r="H15" s="1171"/>
    </row>
    <row r="16" spans="1:8" ht="41.25" customHeight="1" x14ac:dyDescent="0.4">
      <c r="B16" s="25">
        <v>9</v>
      </c>
      <c r="C16" s="1176" t="s">
        <v>236</v>
      </c>
      <c r="D16" s="1177"/>
      <c r="E16" s="34">
        <f>入力シート!Q185</f>
        <v>3</v>
      </c>
      <c r="F16" s="31">
        <f>入力シート!AR185</f>
        <v>3</v>
      </c>
      <c r="G16" s="1170" t="str">
        <f>IF(E16=F16,"",入力シート!AW164)</f>
        <v/>
      </c>
      <c r="H16" s="1171"/>
    </row>
    <row r="17" spans="2:8" ht="41.25" customHeight="1" x14ac:dyDescent="0.4">
      <c r="B17" s="33">
        <v>10</v>
      </c>
      <c r="C17" s="1187" t="s">
        <v>237</v>
      </c>
      <c r="D17" s="1188"/>
      <c r="E17" s="35">
        <f>入力シート!Q204</f>
        <v>3</v>
      </c>
      <c r="F17" s="32">
        <f>入力シート!AR204</f>
        <v>3</v>
      </c>
      <c r="G17" s="1170" t="str">
        <f>IF(E17=F17,"",入力シート!AW189)</f>
        <v/>
      </c>
      <c r="H17" s="1171"/>
    </row>
    <row r="18" spans="2:8" ht="41.25" customHeight="1" x14ac:dyDescent="0.4">
      <c r="B18" s="25">
        <v>11</v>
      </c>
      <c r="C18" s="1176" t="s">
        <v>238</v>
      </c>
      <c r="D18" s="1177"/>
      <c r="E18" s="34">
        <f>入力シート!Q224</f>
        <v>3</v>
      </c>
      <c r="F18" s="31">
        <f>入力シート!AR224</f>
        <v>3</v>
      </c>
      <c r="G18" s="1170" t="str">
        <f>IF(E18=F18,"",入力シート!AW208)</f>
        <v/>
      </c>
      <c r="H18" s="1171"/>
    </row>
    <row r="19" spans="2:8" ht="41.25" customHeight="1" x14ac:dyDescent="0.4">
      <c r="B19" s="33">
        <v>12</v>
      </c>
      <c r="C19" s="1187" t="s">
        <v>240</v>
      </c>
      <c r="D19" s="1188"/>
      <c r="E19" s="35">
        <f>入力シート!Q244</f>
        <v>3</v>
      </c>
      <c r="F19" s="32">
        <f>入力シート!AR244</f>
        <v>3</v>
      </c>
      <c r="G19" s="1170" t="str">
        <f>IF(E19=F19,"",入力シート!AW35)</f>
        <v/>
      </c>
      <c r="H19" s="1171"/>
    </row>
    <row r="20" spans="2:8" ht="41.25" customHeight="1" x14ac:dyDescent="0.4">
      <c r="B20" s="25">
        <v>13</v>
      </c>
      <c r="C20" s="1176" t="s">
        <v>241</v>
      </c>
      <c r="D20" s="1177"/>
      <c r="E20" s="34">
        <f>入力シート!Q267</f>
        <v>3</v>
      </c>
      <c r="F20" s="31">
        <f>入力シート!AR267</f>
        <v>3</v>
      </c>
      <c r="G20" s="1170" t="str">
        <f>IF(E20=F20,"",入力シート!AW248)</f>
        <v/>
      </c>
      <c r="H20" s="1171"/>
    </row>
    <row r="21" spans="2:8" ht="41.25" customHeight="1" x14ac:dyDescent="0.4">
      <c r="B21" s="33">
        <v>14</v>
      </c>
      <c r="C21" s="1187" t="s">
        <v>242</v>
      </c>
      <c r="D21" s="1188"/>
      <c r="E21" s="35">
        <f>入力シート!Q287</f>
        <v>3</v>
      </c>
      <c r="F21" s="32">
        <f>入力シート!AR287</f>
        <v>3</v>
      </c>
      <c r="G21" s="1170" t="str">
        <f>IF(E21=F21,"",入力シート!AW271)</f>
        <v/>
      </c>
      <c r="H21" s="1171"/>
    </row>
    <row r="22" spans="2:8" ht="41.25" customHeight="1" x14ac:dyDescent="0.4">
      <c r="B22" s="25">
        <v>15</v>
      </c>
      <c r="C22" s="1176" t="s">
        <v>243</v>
      </c>
      <c r="D22" s="1177"/>
      <c r="E22" s="34">
        <f>入力シート!Q306</f>
        <v>3</v>
      </c>
      <c r="F22" s="31">
        <f>入力シート!AR306</f>
        <v>3</v>
      </c>
      <c r="G22" s="1170" t="str">
        <f>IF(E22=F22,"",入力シート!AW291)</f>
        <v/>
      </c>
      <c r="H22" s="1171"/>
    </row>
    <row r="23" spans="2:8" ht="41.25" customHeight="1" x14ac:dyDescent="0.4">
      <c r="B23" s="33">
        <v>16</v>
      </c>
      <c r="C23" s="1187" t="s">
        <v>244</v>
      </c>
      <c r="D23" s="1188"/>
      <c r="E23" s="35">
        <f>入力シート!Q326</f>
        <v>3</v>
      </c>
      <c r="F23" s="32">
        <f>入力シート!AR326</f>
        <v>3</v>
      </c>
      <c r="G23" s="1170" t="str">
        <f>IF(E23=F23,"",入力シート!AW310)</f>
        <v/>
      </c>
      <c r="H23" s="1171"/>
    </row>
    <row r="24" spans="2:8" ht="41.25" customHeight="1" x14ac:dyDescent="0.4">
      <c r="B24" s="25">
        <v>17</v>
      </c>
      <c r="C24" s="1176" t="s">
        <v>246</v>
      </c>
      <c r="D24" s="1177"/>
      <c r="E24" s="34">
        <f>入力シート!Q348</f>
        <v>3</v>
      </c>
      <c r="F24" s="31">
        <f>入力シート!AR348</f>
        <v>3</v>
      </c>
      <c r="G24" s="1170" t="str">
        <f>IF(E24=F24,"",入力シート!AW330)</f>
        <v/>
      </c>
      <c r="H24" s="1171"/>
    </row>
    <row r="25" spans="2:8" ht="41.25" customHeight="1" x14ac:dyDescent="0.4">
      <c r="B25" s="33">
        <v>18</v>
      </c>
      <c r="C25" s="1187" t="s">
        <v>247</v>
      </c>
      <c r="D25" s="1188"/>
      <c r="E25" s="35">
        <f>入力シート!Q376</f>
        <v>3</v>
      </c>
      <c r="F25" s="32">
        <f>入力シート!AR376</f>
        <v>3</v>
      </c>
      <c r="G25" s="1170" t="str">
        <f>IF(E25=F25,"",入力シート!AW352)</f>
        <v/>
      </c>
      <c r="H25" s="1171"/>
    </row>
    <row r="26" spans="2:8" ht="41.25" customHeight="1" x14ac:dyDescent="0.25">
      <c r="D26" s="7" t="s">
        <v>254</v>
      </c>
      <c r="E26" s="8">
        <f>SUM(E8:E25)</f>
        <v>100</v>
      </c>
      <c r="F26" s="8">
        <f>SUM(F8:F25)</f>
        <v>100</v>
      </c>
      <c r="G26" s="29"/>
    </row>
    <row r="27" spans="2:8" x14ac:dyDescent="0.25">
      <c r="B27" s="5" t="s">
        <v>808</v>
      </c>
    </row>
    <row r="28" spans="2:8" x14ac:dyDescent="0.25">
      <c r="B28" s="1178"/>
      <c r="C28" s="1179"/>
      <c r="D28" s="1179"/>
      <c r="E28" s="1179"/>
      <c r="F28" s="1179"/>
      <c r="G28" s="1179"/>
      <c r="H28" s="1180"/>
    </row>
    <row r="29" spans="2:8" x14ac:dyDescent="0.25">
      <c r="B29" s="1181"/>
      <c r="C29" s="1182"/>
      <c r="D29" s="1182"/>
      <c r="E29" s="1182"/>
      <c r="F29" s="1182"/>
      <c r="G29" s="1182"/>
      <c r="H29" s="1183"/>
    </row>
    <row r="30" spans="2:8" x14ac:dyDescent="0.25">
      <c r="B30" s="1181"/>
      <c r="C30" s="1182"/>
      <c r="D30" s="1182"/>
      <c r="E30" s="1182"/>
      <c r="F30" s="1182"/>
      <c r="G30" s="1182"/>
      <c r="H30" s="1183"/>
    </row>
    <row r="31" spans="2:8" x14ac:dyDescent="0.25">
      <c r="B31" s="1181"/>
      <c r="C31" s="1182"/>
      <c r="D31" s="1182"/>
      <c r="E31" s="1182"/>
      <c r="F31" s="1182"/>
      <c r="G31" s="1182"/>
      <c r="H31" s="1183"/>
    </row>
    <row r="32" spans="2:8" x14ac:dyDescent="0.25">
      <c r="B32" s="1181"/>
      <c r="C32" s="1182"/>
      <c r="D32" s="1182"/>
      <c r="E32" s="1182"/>
      <c r="F32" s="1182"/>
      <c r="G32" s="1182"/>
      <c r="H32" s="1183"/>
    </row>
    <row r="33" spans="2:8" x14ac:dyDescent="0.25">
      <c r="B33" s="1181"/>
      <c r="C33" s="1182"/>
      <c r="D33" s="1182"/>
      <c r="E33" s="1182"/>
      <c r="F33" s="1182"/>
      <c r="G33" s="1182"/>
      <c r="H33" s="1183"/>
    </row>
    <row r="34" spans="2:8" x14ac:dyDescent="0.25">
      <c r="B34" s="1181"/>
      <c r="C34" s="1182"/>
      <c r="D34" s="1182"/>
      <c r="E34" s="1182"/>
      <c r="F34" s="1182"/>
      <c r="G34" s="1182"/>
      <c r="H34" s="1183"/>
    </row>
    <row r="35" spans="2:8" x14ac:dyDescent="0.25">
      <c r="B35" s="1184"/>
      <c r="C35" s="1185"/>
      <c r="D35" s="1185"/>
      <c r="E35" s="1185"/>
      <c r="F35" s="1185"/>
      <c r="G35" s="1185"/>
      <c r="H35" s="1186"/>
    </row>
  </sheetData>
  <mergeCells count="46">
    <mergeCell ref="G7:H7"/>
    <mergeCell ref="G24:H24"/>
    <mergeCell ref="G25:H25"/>
    <mergeCell ref="B1:H1"/>
    <mergeCell ref="D6:E6"/>
    <mergeCell ref="D3:E3"/>
    <mergeCell ref="D4:E4"/>
    <mergeCell ref="G20:H20"/>
    <mergeCell ref="G14:H14"/>
    <mergeCell ref="G15:H15"/>
    <mergeCell ref="G16:H16"/>
    <mergeCell ref="G17:H17"/>
    <mergeCell ref="G18:H18"/>
    <mergeCell ref="G19:H19"/>
    <mergeCell ref="G8:H8"/>
    <mergeCell ref="G9:H9"/>
    <mergeCell ref="G10:H10"/>
    <mergeCell ref="C21:D21"/>
    <mergeCell ref="C22:D22"/>
    <mergeCell ref="C23:D23"/>
    <mergeCell ref="C19:D19"/>
    <mergeCell ref="G21:H21"/>
    <mergeCell ref="G22:H22"/>
    <mergeCell ref="G23:H23"/>
    <mergeCell ref="C15:D15"/>
    <mergeCell ref="C16:D16"/>
    <mergeCell ref="C17:D17"/>
    <mergeCell ref="C18:D18"/>
    <mergeCell ref="C20:D20"/>
    <mergeCell ref="G11:H11"/>
    <mergeCell ref="B28:H35"/>
    <mergeCell ref="G12:H12"/>
    <mergeCell ref="G13:H13"/>
    <mergeCell ref="B3:C3"/>
    <mergeCell ref="B4:C4"/>
    <mergeCell ref="C7:D7"/>
    <mergeCell ref="B6:C6"/>
    <mergeCell ref="C13:D13"/>
    <mergeCell ref="C8:D8"/>
    <mergeCell ref="C9:D9"/>
    <mergeCell ref="C10:D10"/>
    <mergeCell ref="C11:D11"/>
    <mergeCell ref="C12:D12"/>
    <mergeCell ref="C24:D24"/>
    <mergeCell ref="C25:D25"/>
    <mergeCell ref="C14:D14"/>
  </mergeCells>
  <phoneticPr fontId="5"/>
  <conditionalFormatting sqref="H5">
    <cfRule type="expression" dxfId="0" priority="1">
      <formula>$H$5="認定"</formula>
    </cfRule>
  </conditionalFormatting>
  <pageMargins left="0.15748031496062992" right="0.15748031496062992" top="0.23622047244094491" bottom="0.23622047244094491" header="0.31496062992125984" footer="0.31496062992125984"/>
  <pageSetup paperSize="9" scale="6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421A4-28A9-4193-B784-C423D7022ED8}">
  <dimension ref="A1:J11"/>
  <sheetViews>
    <sheetView showGridLines="0" workbookViewId="0">
      <selection activeCell="B5" sqref="B5"/>
    </sheetView>
  </sheetViews>
  <sheetFormatPr defaultColWidth="9" defaultRowHeight="15.75" x14ac:dyDescent="0.25"/>
  <cols>
    <col min="1" max="1" width="13.125" style="5" customWidth="1"/>
    <col min="2" max="7" width="13.5" style="5" customWidth="1"/>
    <col min="8" max="16384" width="9" style="5"/>
  </cols>
  <sheetData>
    <row r="1" spans="1:10" ht="29.25" customHeight="1" x14ac:dyDescent="0.25">
      <c r="A1" s="5" t="s">
        <v>791</v>
      </c>
    </row>
    <row r="2" spans="1:10" ht="33" customHeight="1" x14ac:dyDescent="0.25">
      <c r="A2" s="28"/>
      <c r="B2" s="1191" t="s">
        <v>800</v>
      </c>
      <c r="C2" s="1192"/>
      <c r="D2" s="1193"/>
      <c r="E2" s="1191" t="s">
        <v>293</v>
      </c>
      <c r="F2" s="1192"/>
      <c r="G2" s="1193"/>
      <c r="H2" s="1191" t="s">
        <v>792</v>
      </c>
      <c r="I2" s="1192"/>
      <c r="J2" s="1193"/>
    </row>
    <row r="3" spans="1:10" ht="37.5" customHeight="1" x14ac:dyDescent="0.25">
      <c r="A3" s="26"/>
      <c r="B3" s="27" t="s">
        <v>295</v>
      </c>
      <c r="C3" s="27" t="s">
        <v>296</v>
      </c>
      <c r="D3" s="27" t="s">
        <v>292</v>
      </c>
      <c r="E3" s="27" t="s">
        <v>295</v>
      </c>
      <c r="F3" s="27" t="s">
        <v>296</v>
      </c>
      <c r="G3" s="27" t="s">
        <v>292</v>
      </c>
      <c r="H3" s="27" t="s">
        <v>295</v>
      </c>
      <c r="I3" s="27" t="s">
        <v>297</v>
      </c>
      <c r="J3" s="27" t="s">
        <v>294</v>
      </c>
    </row>
    <row r="4" spans="1:10" ht="27" customHeight="1" x14ac:dyDescent="0.25">
      <c r="A4" s="26">
        <v>2023</v>
      </c>
      <c r="B4" s="24"/>
      <c r="C4" s="24"/>
      <c r="D4" s="24"/>
      <c r="E4" s="24"/>
      <c r="F4" s="24"/>
      <c r="G4" s="24"/>
      <c r="H4" s="24"/>
      <c r="I4" s="24"/>
      <c r="J4" s="24"/>
    </row>
    <row r="5" spans="1:10" ht="27" customHeight="1" x14ac:dyDescent="0.25">
      <c r="A5" s="26">
        <v>2024</v>
      </c>
      <c r="B5" s="24"/>
      <c r="C5" s="24"/>
      <c r="D5" s="24"/>
      <c r="E5" s="24"/>
      <c r="F5" s="24"/>
      <c r="G5" s="24"/>
      <c r="H5" s="24"/>
      <c r="I5" s="24"/>
      <c r="J5" s="24"/>
    </row>
    <row r="6" spans="1:10" ht="27" customHeight="1" x14ac:dyDescent="0.25">
      <c r="A6" s="26">
        <v>2025</v>
      </c>
      <c r="B6" s="24"/>
      <c r="C6" s="24"/>
      <c r="D6" s="24"/>
      <c r="E6" s="24"/>
      <c r="F6" s="24"/>
      <c r="G6" s="24"/>
      <c r="H6" s="24"/>
      <c r="I6" s="24"/>
      <c r="J6" s="24"/>
    </row>
    <row r="7" spans="1:10" ht="27" customHeight="1" x14ac:dyDescent="0.25">
      <c r="A7" s="26">
        <v>2026</v>
      </c>
      <c r="B7" s="24"/>
      <c r="C7" s="24"/>
      <c r="D7" s="24"/>
      <c r="E7" s="24"/>
      <c r="F7" s="24"/>
      <c r="G7" s="24"/>
      <c r="H7" s="24"/>
      <c r="I7" s="24"/>
      <c r="J7" s="24"/>
    </row>
    <row r="8" spans="1:10" ht="27" customHeight="1" x14ac:dyDescent="0.25">
      <c r="A8" s="26">
        <v>2027</v>
      </c>
      <c r="B8" s="24"/>
      <c r="C8" s="24"/>
      <c r="D8" s="24"/>
      <c r="E8" s="24"/>
      <c r="F8" s="24"/>
      <c r="G8" s="24"/>
      <c r="H8" s="24"/>
      <c r="I8" s="24"/>
      <c r="J8" s="24"/>
    </row>
    <row r="9" spans="1:10" ht="27" customHeight="1" x14ac:dyDescent="0.25">
      <c r="A9" s="26">
        <v>2028</v>
      </c>
      <c r="B9" s="24"/>
      <c r="C9" s="24"/>
      <c r="D9" s="24"/>
      <c r="E9" s="24"/>
      <c r="F9" s="24"/>
      <c r="G9" s="24"/>
      <c r="H9" s="24"/>
      <c r="I9" s="24"/>
      <c r="J9" s="24"/>
    </row>
    <row r="10" spans="1:10" ht="27" customHeight="1" x14ac:dyDescent="0.25">
      <c r="A10" s="26">
        <v>2029</v>
      </c>
      <c r="B10" s="24"/>
      <c r="C10" s="24"/>
      <c r="D10" s="24"/>
      <c r="E10" s="24"/>
      <c r="F10" s="24"/>
      <c r="G10" s="24"/>
      <c r="H10" s="24"/>
      <c r="I10" s="24"/>
      <c r="J10" s="24"/>
    </row>
    <row r="11" spans="1:10" ht="27" customHeight="1" x14ac:dyDescent="0.25">
      <c r="A11" s="26">
        <v>2030</v>
      </c>
      <c r="B11" s="24"/>
      <c r="C11" s="24"/>
      <c r="D11" s="24"/>
      <c r="E11" s="24"/>
      <c r="F11" s="24"/>
      <c r="G11" s="24"/>
      <c r="H11" s="24"/>
      <c r="I11" s="24"/>
      <c r="J11" s="24"/>
    </row>
  </sheetData>
  <mergeCells count="3">
    <mergeCell ref="E2:G2"/>
    <mergeCell ref="H2:J2"/>
    <mergeCell ref="B2:D2"/>
  </mergeCells>
  <phoneticPr fontId="5"/>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C649-DF14-49CF-A499-2C4CDDC54F53}">
  <dimension ref="A1:C99"/>
  <sheetViews>
    <sheetView topLeftCell="A5" workbookViewId="0">
      <selection activeCell="E12" sqref="E12"/>
    </sheetView>
  </sheetViews>
  <sheetFormatPr defaultColWidth="9" defaultRowHeight="18.75" x14ac:dyDescent="0.4"/>
  <cols>
    <col min="1" max="1" width="9" style="48"/>
    <col min="2" max="2" width="31.75" style="49" bestFit="1" customWidth="1"/>
    <col min="3" max="3" width="40.25" style="44" bestFit="1" customWidth="1"/>
    <col min="4" max="16384" width="9" style="44"/>
  </cols>
  <sheetData>
    <row r="1" spans="1:3" x14ac:dyDescent="0.4">
      <c r="A1" s="41" t="s">
        <v>432</v>
      </c>
      <c r="B1" s="42" t="s">
        <v>433</v>
      </c>
      <c r="C1" s="43" t="s">
        <v>434</v>
      </c>
    </row>
    <row r="2" spans="1:3" x14ac:dyDescent="0.4">
      <c r="A2" s="1194" t="s">
        <v>435</v>
      </c>
      <c r="B2" s="1197" t="s">
        <v>436</v>
      </c>
      <c r="C2" s="45" t="s">
        <v>437</v>
      </c>
    </row>
    <row r="3" spans="1:3" x14ac:dyDescent="0.4">
      <c r="A3" s="1195"/>
      <c r="B3" s="1198"/>
      <c r="C3" s="45" t="s">
        <v>438</v>
      </c>
    </row>
    <row r="4" spans="1:3" x14ac:dyDescent="0.4">
      <c r="A4" s="1195"/>
      <c r="B4" s="1198"/>
      <c r="C4" s="45" t="s">
        <v>439</v>
      </c>
    </row>
    <row r="5" spans="1:3" x14ac:dyDescent="0.4">
      <c r="A5" s="1196"/>
      <c r="B5" s="1199"/>
      <c r="C5" s="45" t="s">
        <v>440</v>
      </c>
    </row>
    <row r="6" spans="1:3" x14ac:dyDescent="0.4">
      <c r="A6" s="46" t="s">
        <v>441</v>
      </c>
      <c r="B6" s="47" t="s">
        <v>442</v>
      </c>
      <c r="C6" s="45" t="s">
        <v>443</v>
      </c>
    </row>
    <row r="7" spans="1:3" x14ac:dyDescent="0.4">
      <c r="A7" s="1194" t="s">
        <v>444</v>
      </c>
      <c r="B7" s="1197" t="s">
        <v>445</v>
      </c>
      <c r="C7" s="45" t="s">
        <v>446</v>
      </c>
    </row>
    <row r="8" spans="1:3" x14ac:dyDescent="0.4">
      <c r="A8" s="1195"/>
      <c r="B8" s="1198"/>
      <c r="C8" s="45" t="s">
        <v>447</v>
      </c>
    </row>
    <row r="9" spans="1:3" x14ac:dyDescent="0.4">
      <c r="A9" s="1196"/>
      <c r="B9" s="1199"/>
      <c r="C9" s="45" t="s">
        <v>448</v>
      </c>
    </row>
    <row r="10" spans="1:3" x14ac:dyDescent="0.4">
      <c r="A10" s="1194" t="s">
        <v>449</v>
      </c>
      <c r="B10" s="1197" t="s">
        <v>450</v>
      </c>
      <c r="C10" s="45" t="s">
        <v>451</v>
      </c>
    </row>
    <row r="11" spans="1:3" x14ac:dyDescent="0.4">
      <c r="A11" s="1196"/>
      <c r="B11" s="1199"/>
      <c r="C11" s="45" t="s">
        <v>452</v>
      </c>
    </row>
    <row r="12" spans="1:3" x14ac:dyDescent="0.4">
      <c r="A12" s="46" t="s">
        <v>453</v>
      </c>
      <c r="B12" s="47" t="s">
        <v>454</v>
      </c>
      <c r="C12" s="45" t="s">
        <v>455</v>
      </c>
    </row>
    <row r="13" spans="1:3" x14ac:dyDescent="0.4">
      <c r="A13" s="1194" t="s">
        <v>456</v>
      </c>
      <c r="B13" s="1197" t="s">
        <v>457</v>
      </c>
      <c r="C13" s="45" t="s">
        <v>458</v>
      </c>
    </row>
    <row r="14" spans="1:3" x14ac:dyDescent="0.4">
      <c r="A14" s="1196"/>
      <c r="B14" s="1199"/>
      <c r="C14" s="45" t="s">
        <v>459</v>
      </c>
    </row>
    <row r="15" spans="1:3" x14ac:dyDescent="0.4">
      <c r="A15" s="46" t="s">
        <v>460</v>
      </c>
      <c r="B15" s="47" t="s">
        <v>461</v>
      </c>
      <c r="C15" s="45" t="s">
        <v>462</v>
      </c>
    </row>
    <row r="16" spans="1:3" x14ac:dyDescent="0.4">
      <c r="A16" s="46" t="s">
        <v>463</v>
      </c>
      <c r="B16" s="47" t="s">
        <v>464</v>
      </c>
      <c r="C16" s="45" t="s">
        <v>465</v>
      </c>
    </row>
    <row r="17" spans="1:3" x14ac:dyDescent="0.4">
      <c r="A17" s="1194" t="s">
        <v>466</v>
      </c>
      <c r="B17" s="1197" t="s">
        <v>467</v>
      </c>
      <c r="C17" s="45" t="s">
        <v>468</v>
      </c>
    </row>
    <row r="18" spans="1:3" x14ac:dyDescent="0.4">
      <c r="A18" s="1195"/>
      <c r="B18" s="1198"/>
      <c r="C18" s="45" t="s">
        <v>469</v>
      </c>
    </row>
    <row r="19" spans="1:3" x14ac:dyDescent="0.4">
      <c r="A19" s="1195"/>
      <c r="B19" s="1198"/>
      <c r="C19" s="45" t="s">
        <v>470</v>
      </c>
    </row>
    <row r="20" spans="1:3" x14ac:dyDescent="0.4">
      <c r="A20" s="1195"/>
      <c r="B20" s="1198"/>
      <c r="C20" s="45" t="s">
        <v>471</v>
      </c>
    </row>
    <row r="21" spans="1:3" x14ac:dyDescent="0.4">
      <c r="A21" s="1195"/>
      <c r="B21" s="1198"/>
      <c r="C21" s="45" t="s">
        <v>472</v>
      </c>
    </row>
    <row r="22" spans="1:3" x14ac:dyDescent="0.4">
      <c r="A22" s="1194" t="s">
        <v>473</v>
      </c>
      <c r="B22" s="1197" t="s">
        <v>474</v>
      </c>
      <c r="C22" s="45" t="s">
        <v>475</v>
      </c>
    </row>
    <row r="23" spans="1:3" x14ac:dyDescent="0.4">
      <c r="A23" s="1195"/>
      <c r="B23" s="1198"/>
      <c r="C23" s="45" t="s">
        <v>476</v>
      </c>
    </row>
    <row r="24" spans="1:3" x14ac:dyDescent="0.4">
      <c r="A24" s="1196"/>
      <c r="B24" s="1199"/>
      <c r="C24" s="45" t="s">
        <v>477</v>
      </c>
    </row>
    <row r="25" spans="1:3" x14ac:dyDescent="0.4">
      <c r="A25" s="1194" t="s">
        <v>478</v>
      </c>
      <c r="B25" s="1197" t="s">
        <v>479</v>
      </c>
      <c r="C25" s="45" t="s">
        <v>480</v>
      </c>
    </row>
    <row r="26" spans="1:3" x14ac:dyDescent="0.4">
      <c r="A26" s="1195"/>
      <c r="B26" s="1198"/>
      <c r="C26" s="45" t="s">
        <v>481</v>
      </c>
    </row>
    <row r="27" spans="1:3" x14ac:dyDescent="0.4">
      <c r="A27" s="1195"/>
      <c r="B27" s="1198"/>
      <c r="C27" s="45" t="s">
        <v>482</v>
      </c>
    </row>
    <row r="28" spans="1:3" x14ac:dyDescent="0.4">
      <c r="A28" s="1195"/>
      <c r="B28" s="1198"/>
      <c r="C28" s="45" t="s">
        <v>483</v>
      </c>
    </row>
    <row r="29" spans="1:3" x14ac:dyDescent="0.4">
      <c r="A29" s="1195"/>
      <c r="B29" s="1198"/>
      <c r="C29" s="45" t="s">
        <v>484</v>
      </c>
    </row>
    <row r="30" spans="1:3" x14ac:dyDescent="0.4">
      <c r="A30" s="1195"/>
      <c r="B30" s="1198"/>
      <c r="C30" s="45" t="s">
        <v>485</v>
      </c>
    </row>
    <row r="31" spans="1:3" x14ac:dyDescent="0.4">
      <c r="A31" s="1196"/>
      <c r="B31" s="1199"/>
      <c r="C31" s="45" t="s">
        <v>486</v>
      </c>
    </row>
    <row r="32" spans="1:3" x14ac:dyDescent="0.4">
      <c r="A32" s="1194" t="s">
        <v>487</v>
      </c>
      <c r="B32" s="1197" t="s">
        <v>488</v>
      </c>
      <c r="C32" s="45" t="s">
        <v>489</v>
      </c>
    </row>
    <row r="33" spans="1:3" x14ac:dyDescent="0.4">
      <c r="A33" s="1196"/>
      <c r="B33" s="1199"/>
      <c r="C33" s="45" t="s">
        <v>488</v>
      </c>
    </row>
    <row r="34" spans="1:3" x14ac:dyDescent="0.4">
      <c r="A34" s="1194" t="s">
        <v>490</v>
      </c>
      <c r="B34" s="1197" t="s">
        <v>491</v>
      </c>
      <c r="C34" s="45" t="s">
        <v>492</v>
      </c>
    </row>
    <row r="35" spans="1:3" x14ac:dyDescent="0.4">
      <c r="A35" s="1195"/>
      <c r="B35" s="1198"/>
      <c r="C35" s="45" t="s">
        <v>493</v>
      </c>
    </row>
    <row r="36" spans="1:3" x14ac:dyDescent="0.4">
      <c r="A36" s="1195"/>
      <c r="B36" s="1198"/>
      <c r="C36" s="45" t="s">
        <v>494</v>
      </c>
    </row>
    <row r="37" spans="1:3" x14ac:dyDescent="0.4">
      <c r="A37" s="1195"/>
      <c r="B37" s="1198"/>
      <c r="C37" s="45" t="s">
        <v>495</v>
      </c>
    </row>
    <row r="38" spans="1:3" x14ac:dyDescent="0.4">
      <c r="A38" s="1195"/>
      <c r="B38" s="1198"/>
      <c r="C38" s="45" t="s">
        <v>496</v>
      </c>
    </row>
    <row r="39" spans="1:3" x14ac:dyDescent="0.4">
      <c r="A39" s="1196"/>
      <c r="B39" s="1199"/>
      <c r="C39" s="45" t="s">
        <v>497</v>
      </c>
    </row>
    <row r="40" spans="1:3" x14ac:dyDescent="0.4">
      <c r="A40" s="46" t="s">
        <v>498</v>
      </c>
      <c r="B40" s="47" t="s">
        <v>499</v>
      </c>
      <c r="C40" s="45" t="s">
        <v>500</v>
      </c>
    </row>
    <row r="41" spans="1:3" x14ac:dyDescent="0.4">
      <c r="A41" s="1194" t="s">
        <v>501</v>
      </c>
      <c r="B41" s="1197" t="s">
        <v>502</v>
      </c>
      <c r="C41" s="45" t="s">
        <v>503</v>
      </c>
    </row>
    <row r="42" spans="1:3" x14ac:dyDescent="0.4">
      <c r="A42" s="1195"/>
      <c r="B42" s="1198"/>
      <c r="C42" s="45" t="s">
        <v>504</v>
      </c>
    </row>
    <row r="43" spans="1:3" x14ac:dyDescent="0.4">
      <c r="A43" s="1195"/>
      <c r="B43" s="1198"/>
      <c r="C43" s="45" t="s">
        <v>505</v>
      </c>
    </row>
    <row r="44" spans="1:3" x14ac:dyDescent="0.4">
      <c r="A44" s="1195"/>
      <c r="B44" s="1198"/>
      <c r="C44" s="45" t="s">
        <v>506</v>
      </c>
    </row>
    <row r="45" spans="1:3" x14ac:dyDescent="0.4">
      <c r="A45" s="1196"/>
      <c r="B45" s="1199"/>
      <c r="C45" s="45" t="s">
        <v>507</v>
      </c>
    </row>
    <row r="46" spans="1:3" x14ac:dyDescent="0.4">
      <c r="A46" s="1194" t="s">
        <v>508</v>
      </c>
      <c r="B46" s="1197" t="s">
        <v>509</v>
      </c>
      <c r="C46" s="45" t="s">
        <v>510</v>
      </c>
    </row>
    <row r="47" spans="1:3" x14ac:dyDescent="0.4">
      <c r="A47" s="1195"/>
      <c r="B47" s="1198"/>
      <c r="C47" s="45" t="s">
        <v>511</v>
      </c>
    </row>
    <row r="48" spans="1:3" x14ac:dyDescent="0.4">
      <c r="A48" s="1195"/>
      <c r="B48" s="1198"/>
      <c r="C48" s="45" t="s">
        <v>512</v>
      </c>
    </row>
    <row r="49" spans="1:3" x14ac:dyDescent="0.4">
      <c r="A49" s="1195"/>
      <c r="B49" s="1198"/>
      <c r="C49" s="45" t="s">
        <v>513</v>
      </c>
    </row>
    <row r="50" spans="1:3" x14ac:dyDescent="0.4">
      <c r="A50" s="1195"/>
      <c r="B50" s="1198"/>
      <c r="C50" s="45" t="s">
        <v>514</v>
      </c>
    </row>
    <row r="51" spans="1:3" x14ac:dyDescent="0.4">
      <c r="A51" s="1196"/>
      <c r="B51" s="1199"/>
      <c r="C51" s="45" t="s">
        <v>515</v>
      </c>
    </row>
    <row r="52" spans="1:3" x14ac:dyDescent="0.4">
      <c r="A52" s="1194" t="s">
        <v>516</v>
      </c>
      <c r="B52" s="1197" t="s">
        <v>517</v>
      </c>
      <c r="C52" s="45" t="s">
        <v>518</v>
      </c>
    </row>
    <row r="53" spans="1:3" x14ac:dyDescent="0.4">
      <c r="A53" s="1195"/>
      <c r="B53" s="1198"/>
      <c r="C53" s="45" t="s">
        <v>519</v>
      </c>
    </row>
    <row r="54" spans="1:3" x14ac:dyDescent="0.4">
      <c r="A54" s="1196"/>
      <c r="B54" s="1199"/>
      <c r="C54" s="45" t="s">
        <v>520</v>
      </c>
    </row>
    <row r="55" spans="1:3" x14ac:dyDescent="0.4">
      <c r="A55" s="1194" t="s">
        <v>521</v>
      </c>
      <c r="B55" s="1197" t="s">
        <v>522</v>
      </c>
      <c r="C55" s="45" t="s">
        <v>523</v>
      </c>
    </row>
    <row r="56" spans="1:3" x14ac:dyDescent="0.4">
      <c r="A56" s="1195"/>
      <c r="B56" s="1198"/>
      <c r="C56" s="45" t="s">
        <v>524</v>
      </c>
    </row>
    <row r="57" spans="1:3" x14ac:dyDescent="0.4">
      <c r="A57" s="1195"/>
      <c r="B57" s="1198"/>
      <c r="C57" s="45" t="s">
        <v>525</v>
      </c>
    </row>
    <row r="58" spans="1:3" x14ac:dyDescent="0.4">
      <c r="A58" s="1195"/>
      <c r="B58" s="1198"/>
      <c r="C58" s="45" t="s">
        <v>526</v>
      </c>
    </row>
    <row r="59" spans="1:3" x14ac:dyDescent="0.4">
      <c r="A59" s="1195"/>
      <c r="B59" s="1198"/>
      <c r="C59" s="45" t="s">
        <v>527</v>
      </c>
    </row>
    <row r="60" spans="1:3" x14ac:dyDescent="0.4">
      <c r="A60" s="1195"/>
      <c r="B60" s="1198"/>
      <c r="C60" s="45" t="s">
        <v>528</v>
      </c>
    </row>
    <row r="61" spans="1:3" x14ac:dyDescent="0.4">
      <c r="A61" s="1195"/>
      <c r="B61" s="1198"/>
      <c r="C61" s="45" t="s">
        <v>529</v>
      </c>
    </row>
    <row r="62" spans="1:3" x14ac:dyDescent="0.4">
      <c r="A62" s="1196"/>
      <c r="B62" s="1199"/>
      <c r="C62" s="45" t="s">
        <v>530</v>
      </c>
    </row>
    <row r="63" spans="1:3" x14ac:dyDescent="0.4">
      <c r="A63" s="1194" t="s">
        <v>531</v>
      </c>
      <c r="B63" s="1197" t="s">
        <v>532</v>
      </c>
      <c r="C63" s="45" t="s">
        <v>533</v>
      </c>
    </row>
    <row r="64" spans="1:3" x14ac:dyDescent="0.4">
      <c r="A64" s="1195"/>
      <c r="B64" s="1198"/>
      <c r="C64" s="45" t="s">
        <v>534</v>
      </c>
    </row>
    <row r="65" spans="1:3" x14ac:dyDescent="0.4">
      <c r="A65" s="1195"/>
      <c r="B65" s="1198"/>
      <c r="C65" s="45" t="s">
        <v>535</v>
      </c>
    </row>
    <row r="66" spans="1:3" x14ac:dyDescent="0.4">
      <c r="A66" s="1195"/>
      <c r="B66" s="1198"/>
      <c r="C66" s="45" t="s">
        <v>536</v>
      </c>
    </row>
    <row r="67" spans="1:3" x14ac:dyDescent="0.4">
      <c r="A67" s="1196"/>
      <c r="B67" s="1199"/>
      <c r="C67" s="45" t="s">
        <v>537</v>
      </c>
    </row>
    <row r="68" spans="1:3" x14ac:dyDescent="0.4">
      <c r="A68" s="1194" t="s">
        <v>538</v>
      </c>
      <c r="B68" s="1197" t="s">
        <v>539</v>
      </c>
      <c r="C68" s="45" t="s">
        <v>540</v>
      </c>
    </row>
    <row r="69" spans="1:3" x14ac:dyDescent="0.4">
      <c r="A69" s="1195"/>
      <c r="B69" s="1198"/>
      <c r="C69" s="45" t="s">
        <v>541</v>
      </c>
    </row>
    <row r="70" spans="1:3" x14ac:dyDescent="0.4">
      <c r="A70" s="1195"/>
      <c r="B70" s="1198"/>
      <c r="C70" s="45" t="s">
        <v>542</v>
      </c>
    </row>
    <row r="71" spans="1:3" x14ac:dyDescent="0.4">
      <c r="A71" s="1196"/>
      <c r="B71" s="1199"/>
      <c r="C71" s="45" t="s">
        <v>543</v>
      </c>
    </row>
    <row r="72" spans="1:3" x14ac:dyDescent="0.4">
      <c r="A72" s="1194" t="s">
        <v>544</v>
      </c>
      <c r="B72" s="1197" t="s">
        <v>545</v>
      </c>
      <c r="C72" s="45" t="s">
        <v>546</v>
      </c>
    </row>
    <row r="73" spans="1:3" x14ac:dyDescent="0.4">
      <c r="A73" s="1195"/>
      <c r="B73" s="1198"/>
      <c r="C73" s="45" t="s">
        <v>547</v>
      </c>
    </row>
    <row r="74" spans="1:3" x14ac:dyDescent="0.4">
      <c r="A74" s="1196"/>
      <c r="B74" s="1199"/>
      <c r="C74" s="45" t="s">
        <v>548</v>
      </c>
    </row>
    <row r="75" spans="1:3" x14ac:dyDescent="0.4">
      <c r="A75" s="1194" t="s">
        <v>549</v>
      </c>
      <c r="B75" s="1197" t="s">
        <v>550</v>
      </c>
      <c r="C75" s="45" t="s">
        <v>551</v>
      </c>
    </row>
    <row r="76" spans="1:3" x14ac:dyDescent="0.4">
      <c r="A76" s="1195"/>
      <c r="B76" s="1198"/>
      <c r="C76" s="45" t="s">
        <v>552</v>
      </c>
    </row>
    <row r="77" spans="1:3" x14ac:dyDescent="0.4">
      <c r="A77" s="1196"/>
      <c r="B77" s="1199"/>
      <c r="C77" s="45" t="s">
        <v>553</v>
      </c>
    </row>
    <row r="78" spans="1:3" x14ac:dyDescent="0.4">
      <c r="A78" s="1194" t="s">
        <v>554</v>
      </c>
      <c r="B78" s="1197" t="s">
        <v>555</v>
      </c>
      <c r="C78" s="45" t="s">
        <v>556</v>
      </c>
    </row>
    <row r="79" spans="1:3" x14ac:dyDescent="0.4">
      <c r="A79" s="1196"/>
      <c r="B79" s="1199"/>
      <c r="C79" s="45" t="s">
        <v>557</v>
      </c>
    </row>
    <row r="80" spans="1:3" x14ac:dyDescent="0.4">
      <c r="A80" s="1194" t="s">
        <v>558</v>
      </c>
      <c r="B80" s="1197" t="s">
        <v>559</v>
      </c>
      <c r="C80" s="45" t="s">
        <v>560</v>
      </c>
    </row>
    <row r="81" spans="1:3" x14ac:dyDescent="0.4">
      <c r="A81" s="1196"/>
      <c r="B81" s="1199"/>
      <c r="C81" s="45" t="s">
        <v>561</v>
      </c>
    </row>
    <row r="82" spans="1:3" x14ac:dyDescent="0.4">
      <c r="A82" s="1194" t="s">
        <v>562</v>
      </c>
      <c r="B82" s="1197" t="s">
        <v>563</v>
      </c>
      <c r="C82" s="45" t="s">
        <v>564</v>
      </c>
    </row>
    <row r="83" spans="1:3" x14ac:dyDescent="0.4">
      <c r="A83" s="1195"/>
      <c r="B83" s="1198"/>
      <c r="C83" s="45" t="s">
        <v>565</v>
      </c>
    </row>
    <row r="84" spans="1:3" x14ac:dyDescent="0.4">
      <c r="A84" s="1196"/>
      <c r="B84" s="1199"/>
      <c r="C84" s="45" t="s">
        <v>566</v>
      </c>
    </row>
    <row r="85" spans="1:3" x14ac:dyDescent="0.4">
      <c r="A85" s="46" t="s">
        <v>567</v>
      </c>
      <c r="B85" s="47" t="s">
        <v>568</v>
      </c>
      <c r="C85" s="45" t="s">
        <v>569</v>
      </c>
    </row>
    <row r="86" spans="1:3" x14ac:dyDescent="0.4">
      <c r="A86" s="1194" t="s">
        <v>570</v>
      </c>
      <c r="B86" s="1197" t="s">
        <v>571</v>
      </c>
      <c r="C86" s="45" t="s">
        <v>572</v>
      </c>
    </row>
    <row r="87" spans="1:3" x14ac:dyDescent="0.4">
      <c r="A87" s="1195"/>
      <c r="B87" s="1198"/>
      <c r="C87" s="45" t="s">
        <v>573</v>
      </c>
    </row>
    <row r="88" spans="1:3" x14ac:dyDescent="0.4">
      <c r="A88" s="1195"/>
      <c r="B88" s="1198"/>
      <c r="C88" s="45" t="s">
        <v>574</v>
      </c>
    </row>
    <row r="89" spans="1:3" x14ac:dyDescent="0.4">
      <c r="A89" s="1196"/>
      <c r="B89" s="1199"/>
      <c r="C89" s="45" t="s">
        <v>575</v>
      </c>
    </row>
    <row r="90" spans="1:3" x14ac:dyDescent="0.4">
      <c r="A90" s="1194" t="s">
        <v>576</v>
      </c>
      <c r="B90" s="1197" t="s">
        <v>577</v>
      </c>
      <c r="C90" s="45" t="s">
        <v>578</v>
      </c>
    </row>
    <row r="91" spans="1:3" x14ac:dyDescent="0.4">
      <c r="A91" s="1195"/>
      <c r="B91" s="1198"/>
      <c r="C91" s="45" t="s">
        <v>579</v>
      </c>
    </row>
    <row r="92" spans="1:3" x14ac:dyDescent="0.4">
      <c r="A92" s="1195"/>
      <c r="B92" s="1198"/>
      <c r="C92" s="45" t="s">
        <v>580</v>
      </c>
    </row>
    <row r="93" spans="1:3" x14ac:dyDescent="0.4">
      <c r="A93" s="1195"/>
      <c r="B93" s="1198"/>
      <c r="C93" s="45" t="s">
        <v>581</v>
      </c>
    </row>
    <row r="94" spans="1:3" x14ac:dyDescent="0.4">
      <c r="A94" s="1195"/>
      <c r="B94" s="1198"/>
      <c r="C94" s="45" t="s">
        <v>582</v>
      </c>
    </row>
    <row r="95" spans="1:3" x14ac:dyDescent="0.4">
      <c r="A95" s="1195"/>
      <c r="B95" s="1198"/>
      <c r="C95" s="45" t="s">
        <v>583</v>
      </c>
    </row>
    <row r="96" spans="1:3" x14ac:dyDescent="0.4">
      <c r="A96" s="1195"/>
      <c r="B96" s="1198"/>
      <c r="C96" s="45" t="s">
        <v>577</v>
      </c>
    </row>
    <row r="97" spans="1:3" x14ac:dyDescent="0.4">
      <c r="A97" s="1196"/>
      <c r="B97" s="1199"/>
      <c r="C97" s="45" t="s">
        <v>584</v>
      </c>
    </row>
    <row r="98" spans="1:3" x14ac:dyDescent="0.4">
      <c r="A98" s="1194" t="s">
        <v>585</v>
      </c>
      <c r="B98" s="1197" t="s">
        <v>586</v>
      </c>
      <c r="C98" s="45" t="s">
        <v>587</v>
      </c>
    </row>
    <row r="99" spans="1:3" x14ac:dyDescent="0.4">
      <c r="A99" s="1196"/>
      <c r="B99" s="1199"/>
      <c r="C99" s="45" t="s">
        <v>588</v>
      </c>
    </row>
  </sheetData>
  <mergeCells count="46">
    <mergeCell ref="A2:A5"/>
    <mergeCell ref="B2:B5"/>
    <mergeCell ref="A7:A9"/>
    <mergeCell ref="B7:B9"/>
    <mergeCell ref="A10:A11"/>
    <mergeCell ref="B10:B11"/>
    <mergeCell ref="A13:A14"/>
    <mergeCell ref="B13:B14"/>
    <mergeCell ref="A17:A21"/>
    <mergeCell ref="B17:B21"/>
    <mergeCell ref="A22:A24"/>
    <mergeCell ref="B22:B24"/>
    <mergeCell ref="A25:A31"/>
    <mergeCell ref="B25:B31"/>
    <mergeCell ref="A32:A33"/>
    <mergeCell ref="B32:B33"/>
    <mergeCell ref="A34:A39"/>
    <mergeCell ref="B34:B39"/>
    <mergeCell ref="A41:A45"/>
    <mergeCell ref="B41:B45"/>
    <mergeCell ref="A46:A51"/>
    <mergeCell ref="B46:B51"/>
    <mergeCell ref="A52:A54"/>
    <mergeCell ref="B52:B54"/>
    <mergeCell ref="A55:A62"/>
    <mergeCell ref="B55:B62"/>
    <mergeCell ref="A63:A67"/>
    <mergeCell ref="B63:B67"/>
    <mergeCell ref="A68:A71"/>
    <mergeCell ref="B68:B71"/>
    <mergeCell ref="A72:A74"/>
    <mergeCell ref="B72:B74"/>
    <mergeCell ref="A75:A77"/>
    <mergeCell ref="B75:B77"/>
    <mergeCell ref="A78:A79"/>
    <mergeCell ref="B78:B79"/>
    <mergeCell ref="A90:A97"/>
    <mergeCell ref="B90:B97"/>
    <mergeCell ref="A98:A99"/>
    <mergeCell ref="B98:B99"/>
    <mergeCell ref="A80:A81"/>
    <mergeCell ref="B80:B81"/>
    <mergeCell ref="A82:A84"/>
    <mergeCell ref="B82:B84"/>
    <mergeCell ref="A86:A89"/>
    <mergeCell ref="B86:B89"/>
  </mergeCells>
  <phoneticPr fontId="5"/>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5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9D9E-E109-4EF5-B6A2-E1ABBDE8F437}">
  <dimension ref="A1:AII10"/>
  <sheetViews>
    <sheetView topLeftCell="S1" workbookViewId="0">
      <selection activeCell="S2" sqref="A2:XFD2"/>
    </sheetView>
  </sheetViews>
  <sheetFormatPr defaultColWidth="8.625" defaultRowHeight="15.75" x14ac:dyDescent="0.35"/>
  <cols>
    <col min="1" max="27" width="8.625" style="10"/>
    <col min="28" max="28" width="8.875" style="10" bestFit="1" customWidth="1"/>
    <col min="29" max="16384" width="8.625" style="10"/>
  </cols>
  <sheetData>
    <row r="1" spans="1:919" s="14" customFormat="1" ht="28.5" customHeight="1" x14ac:dyDescent="0.4">
      <c r="A1" s="738" t="s">
        <v>185</v>
      </c>
      <c r="B1" s="738" t="s">
        <v>199</v>
      </c>
      <c r="C1" s="738" t="s">
        <v>187</v>
      </c>
      <c r="D1" s="738" t="s">
        <v>189</v>
      </c>
      <c r="E1" s="738" t="s">
        <v>190</v>
      </c>
      <c r="F1" s="738" t="s">
        <v>196</v>
      </c>
      <c r="G1" s="738" t="s">
        <v>214</v>
      </c>
      <c r="H1" s="738" t="s">
        <v>195</v>
      </c>
      <c r="I1" s="739" t="s">
        <v>193</v>
      </c>
      <c r="J1" s="738" t="s">
        <v>194</v>
      </c>
      <c r="K1" s="739" t="s">
        <v>192</v>
      </c>
      <c r="L1" s="739" t="s">
        <v>302</v>
      </c>
      <c r="M1" s="739" t="s">
        <v>303</v>
      </c>
      <c r="N1" s="738" t="s">
        <v>203</v>
      </c>
      <c r="O1" s="738" t="s">
        <v>304</v>
      </c>
      <c r="P1" s="738" t="s">
        <v>301</v>
      </c>
      <c r="Q1" s="738" t="s">
        <v>305</v>
      </c>
      <c r="R1" s="738" t="s">
        <v>306</v>
      </c>
      <c r="S1" s="18" t="s">
        <v>307</v>
      </c>
      <c r="T1" s="18" t="s">
        <v>308</v>
      </c>
      <c r="U1" s="18" t="s">
        <v>309</v>
      </c>
      <c r="V1" s="18" t="s">
        <v>310</v>
      </c>
      <c r="W1" s="18" t="s">
        <v>311</v>
      </c>
      <c r="X1" s="740" t="s">
        <v>208</v>
      </c>
      <c r="Y1" s="740" t="s">
        <v>206</v>
      </c>
      <c r="Z1" s="740" t="s">
        <v>207</v>
      </c>
      <c r="AA1" s="740" t="s">
        <v>300</v>
      </c>
      <c r="AB1" s="740" t="s">
        <v>249</v>
      </c>
      <c r="AC1" s="741" t="s">
        <v>250</v>
      </c>
      <c r="AD1" s="741" t="s">
        <v>199</v>
      </c>
      <c r="AE1" s="741" t="s">
        <v>252</v>
      </c>
      <c r="AF1" s="741" t="s">
        <v>251</v>
      </c>
      <c r="AG1" s="741" t="s">
        <v>190</v>
      </c>
      <c r="AH1" s="741" t="s">
        <v>196</v>
      </c>
      <c r="AI1" s="741" t="s">
        <v>253</v>
      </c>
      <c r="AJ1" s="19" t="s">
        <v>195</v>
      </c>
      <c r="AK1" s="19" t="s">
        <v>215</v>
      </c>
      <c r="AL1" s="19" t="s">
        <v>216</v>
      </c>
      <c r="AM1" s="19" t="s">
        <v>217</v>
      </c>
      <c r="AN1" s="19" t="s">
        <v>312</v>
      </c>
      <c r="AO1" s="19" t="s">
        <v>313</v>
      </c>
      <c r="AP1" s="741" t="s">
        <v>203</v>
      </c>
      <c r="AQ1" s="20"/>
      <c r="AR1" s="58" t="s">
        <v>221</v>
      </c>
      <c r="AS1" s="59" t="s">
        <v>315</v>
      </c>
      <c r="AT1" s="59" t="s">
        <v>316</v>
      </c>
      <c r="AU1" s="58" t="s">
        <v>317</v>
      </c>
      <c r="AV1" s="58" t="s">
        <v>292</v>
      </c>
      <c r="AW1" s="58" t="s">
        <v>318</v>
      </c>
      <c r="AX1" s="58" t="s">
        <v>319</v>
      </c>
      <c r="AY1" s="58" t="s">
        <v>221</v>
      </c>
      <c r="AZ1" s="59" t="s">
        <v>315</v>
      </c>
      <c r="BA1" s="59" t="s">
        <v>316</v>
      </c>
      <c r="BB1" s="58" t="s">
        <v>292</v>
      </c>
      <c r="BC1" s="58" t="s">
        <v>318</v>
      </c>
      <c r="BD1" s="58" t="s">
        <v>319</v>
      </c>
      <c r="BE1" s="58" t="s">
        <v>320</v>
      </c>
      <c r="BF1" s="58" t="s">
        <v>321</v>
      </c>
      <c r="BG1" s="58" t="s">
        <v>322</v>
      </c>
      <c r="BH1" s="58" t="s">
        <v>161</v>
      </c>
      <c r="BI1" s="58" t="s">
        <v>323</v>
      </c>
      <c r="BJ1" s="58" t="s">
        <v>324</v>
      </c>
      <c r="BK1" s="58" t="s">
        <v>325</v>
      </c>
      <c r="BL1" s="58" t="s">
        <v>318</v>
      </c>
      <c r="BM1" s="58" t="s">
        <v>328</v>
      </c>
      <c r="BN1" s="58" t="s">
        <v>326</v>
      </c>
      <c r="BO1" s="58" t="s">
        <v>327</v>
      </c>
      <c r="BP1" s="58" t="s">
        <v>85</v>
      </c>
      <c r="BQ1" s="58" t="s">
        <v>329</v>
      </c>
      <c r="BR1" s="58" t="s">
        <v>83</v>
      </c>
      <c r="BS1" s="58" t="s">
        <v>22</v>
      </c>
      <c r="BT1" s="58" t="s">
        <v>318</v>
      </c>
      <c r="BU1" s="58" t="s">
        <v>319</v>
      </c>
      <c r="BV1" s="58" t="s">
        <v>320</v>
      </c>
      <c r="BW1" s="58" t="s">
        <v>330</v>
      </c>
      <c r="BX1" s="58" t="s">
        <v>332</v>
      </c>
      <c r="BY1" s="58" t="s">
        <v>333</v>
      </c>
      <c r="BZ1" s="58" t="s">
        <v>334</v>
      </c>
      <c r="CA1" s="58" t="s">
        <v>331</v>
      </c>
      <c r="CB1" s="58" t="s">
        <v>337</v>
      </c>
      <c r="CC1" s="58" t="s">
        <v>323</v>
      </c>
      <c r="CD1" s="58" t="s">
        <v>324</v>
      </c>
      <c r="CE1" s="58" t="s">
        <v>325</v>
      </c>
      <c r="CF1" s="58" t="s">
        <v>335</v>
      </c>
      <c r="CG1" s="58" t="s">
        <v>336</v>
      </c>
      <c r="CH1" s="58" t="s">
        <v>326</v>
      </c>
      <c r="CI1" s="58" t="s">
        <v>327</v>
      </c>
      <c r="CJ1" s="58" t="s">
        <v>85</v>
      </c>
      <c r="CK1" s="58" t="s">
        <v>329</v>
      </c>
      <c r="CL1" s="58" t="s">
        <v>83</v>
      </c>
      <c r="CM1" s="58" t="s">
        <v>22</v>
      </c>
      <c r="CN1" s="58" t="s">
        <v>318</v>
      </c>
      <c r="CO1" s="58" t="s">
        <v>319</v>
      </c>
      <c r="CP1" s="58" t="s">
        <v>221</v>
      </c>
      <c r="CQ1" s="59" t="s">
        <v>315</v>
      </c>
      <c r="CR1" s="59" t="s">
        <v>316</v>
      </c>
      <c r="CS1" s="58" t="s">
        <v>292</v>
      </c>
      <c r="CT1" s="58" t="s">
        <v>318</v>
      </c>
      <c r="CU1" s="58" t="s">
        <v>319</v>
      </c>
      <c r="CV1" s="58" t="s">
        <v>338</v>
      </c>
      <c r="CW1" s="58" t="s">
        <v>340</v>
      </c>
      <c r="CX1" s="58" t="s">
        <v>339</v>
      </c>
      <c r="CY1" s="58" t="s">
        <v>341</v>
      </c>
      <c r="CZ1" s="58" t="s">
        <v>334</v>
      </c>
      <c r="DA1" s="58" t="s">
        <v>342</v>
      </c>
      <c r="DB1" s="58" t="s">
        <v>326</v>
      </c>
      <c r="DC1" s="58" t="s">
        <v>327</v>
      </c>
      <c r="DD1" s="58" t="s">
        <v>85</v>
      </c>
      <c r="DE1" s="58" t="s">
        <v>329</v>
      </c>
      <c r="DF1" s="58" t="s">
        <v>83</v>
      </c>
      <c r="DG1" s="58" t="s">
        <v>22</v>
      </c>
      <c r="DH1" s="58" t="s">
        <v>318</v>
      </c>
      <c r="DI1" s="58" t="s">
        <v>319</v>
      </c>
      <c r="DJ1" s="58" t="s">
        <v>338</v>
      </c>
      <c r="DK1" s="58" t="s">
        <v>343</v>
      </c>
      <c r="DL1" s="58" t="s">
        <v>344</v>
      </c>
      <c r="DM1" s="58" t="s">
        <v>345</v>
      </c>
      <c r="DN1" s="58" t="s">
        <v>326</v>
      </c>
      <c r="DO1" s="58" t="s">
        <v>327</v>
      </c>
      <c r="DP1" s="58" t="s">
        <v>85</v>
      </c>
      <c r="DQ1" s="58" t="s">
        <v>329</v>
      </c>
      <c r="DR1" s="58" t="s">
        <v>83</v>
      </c>
      <c r="DS1" s="58" t="s">
        <v>22</v>
      </c>
      <c r="DT1" s="58" t="s">
        <v>318</v>
      </c>
      <c r="DU1" s="58" t="s">
        <v>319</v>
      </c>
      <c r="DV1" s="58" t="s">
        <v>338</v>
      </c>
      <c r="DW1" s="58" t="s">
        <v>346</v>
      </c>
      <c r="DX1" s="58" t="s">
        <v>347</v>
      </c>
      <c r="DY1" s="58" t="s">
        <v>348</v>
      </c>
      <c r="DZ1" s="58" t="s">
        <v>326</v>
      </c>
      <c r="EA1" s="58" t="s">
        <v>327</v>
      </c>
      <c r="EB1" s="58" t="s">
        <v>85</v>
      </c>
      <c r="EC1" s="58" t="s">
        <v>329</v>
      </c>
      <c r="ED1" s="58" t="s">
        <v>83</v>
      </c>
      <c r="EE1" s="58" t="s">
        <v>22</v>
      </c>
      <c r="EF1" s="58" t="s">
        <v>318</v>
      </c>
      <c r="EG1" s="58" t="s">
        <v>349</v>
      </c>
      <c r="EH1" s="58" t="s">
        <v>338</v>
      </c>
      <c r="EI1" s="58" t="s">
        <v>350</v>
      </c>
      <c r="EJ1" s="58" t="s">
        <v>351</v>
      </c>
      <c r="EK1" s="58" t="s">
        <v>352</v>
      </c>
      <c r="EL1" s="58" t="s">
        <v>353</v>
      </c>
      <c r="EM1" s="58" t="s">
        <v>354</v>
      </c>
      <c r="EN1" s="58" t="s">
        <v>318</v>
      </c>
      <c r="EO1" s="58" t="s">
        <v>328</v>
      </c>
      <c r="EP1" s="58" t="s">
        <v>355</v>
      </c>
      <c r="EQ1" s="58" t="s">
        <v>356</v>
      </c>
      <c r="ER1" s="58" t="s">
        <v>357</v>
      </c>
      <c r="ES1" s="58" t="s">
        <v>334</v>
      </c>
      <c r="ET1" s="58" t="s">
        <v>342</v>
      </c>
      <c r="EU1" s="58" t="s">
        <v>326</v>
      </c>
      <c r="EV1" s="58" t="s">
        <v>327</v>
      </c>
      <c r="EW1" s="58" t="s">
        <v>85</v>
      </c>
      <c r="EX1" s="58" t="s">
        <v>329</v>
      </c>
      <c r="EY1" s="58" t="s">
        <v>83</v>
      </c>
      <c r="EZ1" s="58" t="s">
        <v>22</v>
      </c>
      <c r="FA1" s="58" t="s">
        <v>318</v>
      </c>
      <c r="FB1" s="58" t="s">
        <v>349</v>
      </c>
      <c r="FC1" s="58" t="s">
        <v>338</v>
      </c>
      <c r="FD1" s="58" t="s">
        <v>358</v>
      </c>
      <c r="FE1" s="58" t="s">
        <v>359</v>
      </c>
      <c r="FF1" s="58" t="s">
        <v>356</v>
      </c>
      <c r="FG1" s="58" t="s">
        <v>360</v>
      </c>
      <c r="FH1" s="58" t="s">
        <v>361</v>
      </c>
      <c r="FI1" s="58" t="s">
        <v>362</v>
      </c>
      <c r="FJ1" s="58" t="s">
        <v>326</v>
      </c>
      <c r="FK1" s="58" t="s">
        <v>327</v>
      </c>
      <c r="FL1" s="58" t="s">
        <v>85</v>
      </c>
      <c r="FM1" s="58" t="s">
        <v>329</v>
      </c>
      <c r="FN1" s="58" t="s">
        <v>83</v>
      </c>
      <c r="FO1" s="58" t="s">
        <v>22</v>
      </c>
      <c r="FP1" s="58" t="s">
        <v>318</v>
      </c>
      <c r="FQ1" s="58" t="s">
        <v>349</v>
      </c>
      <c r="FR1" s="58" t="s">
        <v>363</v>
      </c>
      <c r="FS1" s="58" t="s">
        <v>364</v>
      </c>
      <c r="FT1" s="58" t="s">
        <v>365</v>
      </c>
      <c r="FU1" s="58" t="s">
        <v>366</v>
      </c>
      <c r="FV1" s="58" t="s">
        <v>367</v>
      </c>
      <c r="FW1" s="58" t="s">
        <v>368</v>
      </c>
      <c r="FX1" s="58" t="s">
        <v>334</v>
      </c>
      <c r="FY1" s="58" t="s">
        <v>342</v>
      </c>
      <c r="FZ1" s="58" t="s">
        <v>326</v>
      </c>
      <c r="GA1" s="58" t="s">
        <v>327</v>
      </c>
      <c r="GB1" s="58" t="s">
        <v>85</v>
      </c>
      <c r="GC1" s="58" t="s">
        <v>329</v>
      </c>
      <c r="GD1" s="58" t="s">
        <v>83</v>
      </c>
      <c r="GE1" s="58" t="s">
        <v>22</v>
      </c>
      <c r="GF1" s="58" t="s">
        <v>318</v>
      </c>
      <c r="GG1" s="58" t="s">
        <v>349</v>
      </c>
      <c r="GH1" s="58" t="s">
        <v>338</v>
      </c>
      <c r="GI1" s="58" t="s">
        <v>369</v>
      </c>
      <c r="GJ1" s="58" t="s">
        <v>365</v>
      </c>
      <c r="GK1" s="58" t="s">
        <v>366</v>
      </c>
      <c r="GL1" s="58" t="s">
        <v>367</v>
      </c>
      <c r="GM1" s="58" t="s">
        <v>370</v>
      </c>
      <c r="GN1" s="58" t="s">
        <v>334</v>
      </c>
      <c r="GO1" s="58" t="s">
        <v>342</v>
      </c>
      <c r="GP1" s="58" t="s">
        <v>326</v>
      </c>
      <c r="GQ1" s="58" t="s">
        <v>327</v>
      </c>
      <c r="GR1" s="58" t="s">
        <v>85</v>
      </c>
      <c r="GS1" s="58" t="s">
        <v>329</v>
      </c>
      <c r="GT1" s="58" t="s">
        <v>83</v>
      </c>
      <c r="GU1" s="58" t="s">
        <v>22</v>
      </c>
      <c r="GV1" s="58" t="s">
        <v>318</v>
      </c>
      <c r="GW1" s="58" t="s">
        <v>349</v>
      </c>
      <c r="GX1" s="58" t="s">
        <v>338</v>
      </c>
      <c r="GY1" s="58" t="s">
        <v>371</v>
      </c>
      <c r="GZ1" s="58" t="s">
        <v>372</v>
      </c>
      <c r="HA1" s="58" t="s">
        <v>373</v>
      </c>
      <c r="HB1" s="58" t="s">
        <v>334</v>
      </c>
      <c r="HC1" s="58" t="s">
        <v>342</v>
      </c>
      <c r="HD1" s="58" t="s">
        <v>374</v>
      </c>
      <c r="HE1" s="58" t="s">
        <v>377</v>
      </c>
      <c r="HF1" s="58" t="s">
        <v>367</v>
      </c>
      <c r="HG1" s="58" t="s">
        <v>376</v>
      </c>
      <c r="HH1" s="58" t="s">
        <v>375</v>
      </c>
      <c r="HI1" s="58" t="s">
        <v>326</v>
      </c>
      <c r="HJ1" s="58" t="s">
        <v>327</v>
      </c>
      <c r="HK1" s="58" t="s">
        <v>85</v>
      </c>
      <c r="HL1" s="58" t="s">
        <v>329</v>
      </c>
      <c r="HM1" s="58" t="s">
        <v>83</v>
      </c>
      <c r="HN1" s="58" t="s">
        <v>22</v>
      </c>
      <c r="HO1" s="58" t="s">
        <v>318</v>
      </c>
      <c r="HP1" s="58" t="s">
        <v>349</v>
      </c>
      <c r="HQ1" s="58" t="s">
        <v>363</v>
      </c>
      <c r="HR1" s="58" t="s">
        <v>378</v>
      </c>
      <c r="HS1" s="58" t="s">
        <v>365</v>
      </c>
      <c r="HT1" s="58" t="s">
        <v>366</v>
      </c>
      <c r="HU1" s="58" t="s">
        <v>367</v>
      </c>
      <c r="HV1" s="58" t="s">
        <v>380</v>
      </c>
      <c r="HW1" s="58" t="s">
        <v>334</v>
      </c>
      <c r="HX1" s="58" t="s">
        <v>342</v>
      </c>
      <c r="HY1" s="58" t="s">
        <v>326</v>
      </c>
      <c r="HZ1" s="58" t="s">
        <v>327</v>
      </c>
      <c r="IA1" s="58" t="s">
        <v>85</v>
      </c>
      <c r="IB1" s="58" t="s">
        <v>329</v>
      </c>
      <c r="IC1" s="58" t="s">
        <v>83</v>
      </c>
      <c r="ID1" s="58" t="s">
        <v>22</v>
      </c>
      <c r="IE1" s="58" t="s">
        <v>318</v>
      </c>
      <c r="IF1" s="58" t="s">
        <v>349</v>
      </c>
      <c r="IG1" s="58" t="s">
        <v>363</v>
      </c>
      <c r="IH1" s="58" t="s">
        <v>379</v>
      </c>
      <c r="II1" s="58" t="s">
        <v>365</v>
      </c>
      <c r="IJ1" s="58" t="s">
        <v>366</v>
      </c>
      <c r="IK1" s="58" t="s">
        <v>381</v>
      </c>
      <c r="IL1" s="58" t="s">
        <v>334</v>
      </c>
      <c r="IM1" s="58" t="s">
        <v>342</v>
      </c>
      <c r="IN1" s="58" t="s">
        <v>326</v>
      </c>
      <c r="IO1" s="58" t="s">
        <v>327</v>
      </c>
      <c r="IP1" s="58" t="s">
        <v>85</v>
      </c>
      <c r="IQ1" s="58" t="s">
        <v>329</v>
      </c>
      <c r="IR1" s="58" t="s">
        <v>83</v>
      </c>
      <c r="IS1" s="58" t="s">
        <v>22</v>
      </c>
      <c r="IT1" s="58" t="s">
        <v>318</v>
      </c>
      <c r="IU1" s="58" t="s">
        <v>349</v>
      </c>
      <c r="IV1" s="58" t="s">
        <v>363</v>
      </c>
      <c r="IW1" s="58" t="s">
        <v>382</v>
      </c>
      <c r="IX1" s="58" t="s">
        <v>383</v>
      </c>
      <c r="IY1" s="58" t="s">
        <v>384</v>
      </c>
      <c r="IZ1" s="58" t="s">
        <v>385</v>
      </c>
      <c r="JA1" s="58" t="s">
        <v>386</v>
      </c>
      <c r="JB1" s="58" t="s">
        <v>326</v>
      </c>
      <c r="JC1" s="58" t="s">
        <v>327</v>
      </c>
      <c r="JD1" s="58" t="s">
        <v>85</v>
      </c>
      <c r="JE1" s="58" t="s">
        <v>329</v>
      </c>
      <c r="JF1" s="58" t="s">
        <v>83</v>
      </c>
      <c r="JG1" s="58" t="s">
        <v>22</v>
      </c>
      <c r="JH1" s="58" t="s">
        <v>318</v>
      </c>
      <c r="JI1" s="58" t="s">
        <v>349</v>
      </c>
      <c r="JJ1" s="58" t="s">
        <v>338</v>
      </c>
      <c r="JK1" s="58" t="s">
        <v>387</v>
      </c>
      <c r="JL1" s="58" t="s">
        <v>388</v>
      </c>
      <c r="JM1" s="58" t="s">
        <v>389</v>
      </c>
      <c r="JN1" s="58" t="s">
        <v>365</v>
      </c>
      <c r="JO1" s="58" t="s">
        <v>366</v>
      </c>
      <c r="JP1" s="58" t="s">
        <v>390</v>
      </c>
      <c r="JQ1" s="58" t="s">
        <v>334</v>
      </c>
      <c r="JR1" s="58" t="s">
        <v>342</v>
      </c>
      <c r="JS1" s="58" t="s">
        <v>391</v>
      </c>
      <c r="JT1" s="58" t="s">
        <v>326</v>
      </c>
      <c r="JU1" s="58" t="s">
        <v>327</v>
      </c>
      <c r="JV1" s="58" t="s">
        <v>85</v>
      </c>
      <c r="JW1" s="58" t="s">
        <v>329</v>
      </c>
      <c r="JX1" s="58" t="s">
        <v>83</v>
      </c>
      <c r="JY1" s="58" t="s">
        <v>22</v>
      </c>
      <c r="JZ1" s="58" t="s">
        <v>318</v>
      </c>
      <c r="KA1" s="58" t="s">
        <v>349</v>
      </c>
      <c r="KB1" s="58" t="s">
        <v>363</v>
      </c>
      <c r="KC1" s="58" t="s">
        <v>392</v>
      </c>
      <c r="KD1" s="58" t="s">
        <v>393</v>
      </c>
      <c r="KE1" s="58" t="s">
        <v>394</v>
      </c>
      <c r="KF1" s="58" t="s">
        <v>390</v>
      </c>
      <c r="KG1" s="58" t="s">
        <v>395</v>
      </c>
      <c r="KH1" s="58" t="s">
        <v>396</v>
      </c>
      <c r="KI1" s="58" t="s">
        <v>397</v>
      </c>
      <c r="KJ1" s="58" t="s">
        <v>398</v>
      </c>
      <c r="KK1" s="58" t="s">
        <v>399</v>
      </c>
      <c r="KL1" s="58" t="s">
        <v>365</v>
      </c>
      <c r="KM1" s="58" t="s">
        <v>366</v>
      </c>
      <c r="KN1" s="58" t="s">
        <v>400</v>
      </c>
      <c r="KO1" s="58" t="s">
        <v>401</v>
      </c>
      <c r="KP1" s="58" t="s">
        <v>326</v>
      </c>
      <c r="KQ1" s="58" t="s">
        <v>327</v>
      </c>
      <c r="KR1" s="58" t="s">
        <v>85</v>
      </c>
      <c r="KS1" s="58" t="s">
        <v>329</v>
      </c>
      <c r="KT1" s="58" t="s">
        <v>83</v>
      </c>
      <c r="KU1" s="58" t="s">
        <v>22</v>
      </c>
      <c r="KV1" s="58" t="s">
        <v>318</v>
      </c>
      <c r="KW1" s="58" t="s">
        <v>349</v>
      </c>
      <c r="KX1" s="58" t="s">
        <v>666</v>
      </c>
      <c r="KY1" s="56" t="s">
        <v>622</v>
      </c>
      <c r="KZ1" s="56" t="s">
        <v>221</v>
      </c>
      <c r="LA1" s="57" t="s">
        <v>315</v>
      </c>
      <c r="LB1" s="57" t="s">
        <v>316</v>
      </c>
      <c r="LC1" s="56" t="s">
        <v>317</v>
      </c>
      <c r="LD1" s="56" t="s">
        <v>292</v>
      </c>
      <c r="LE1" s="56" t="s">
        <v>318</v>
      </c>
      <c r="LF1" s="56" t="s">
        <v>319</v>
      </c>
      <c r="LG1" s="56" t="s">
        <v>622</v>
      </c>
      <c r="LH1" s="56" t="s">
        <v>221</v>
      </c>
      <c r="LI1" s="57" t="s">
        <v>315</v>
      </c>
      <c r="LJ1" s="57" t="s">
        <v>316</v>
      </c>
      <c r="LK1" s="56" t="s">
        <v>292</v>
      </c>
      <c r="LL1" s="56" t="s">
        <v>318</v>
      </c>
      <c r="LM1" s="56" t="s">
        <v>319</v>
      </c>
      <c r="LN1" s="56" t="s">
        <v>402</v>
      </c>
      <c r="LO1" s="56" t="s">
        <v>320</v>
      </c>
      <c r="LP1" s="56" t="s">
        <v>321</v>
      </c>
      <c r="LQ1" s="56" t="s">
        <v>322</v>
      </c>
      <c r="LR1" s="56" t="s">
        <v>161</v>
      </c>
      <c r="LS1" s="56" t="s">
        <v>323</v>
      </c>
      <c r="LT1" s="56" t="s">
        <v>324</v>
      </c>
      <c r="LU1" s="56" t="s">
        <v>325</v>
      </c>
      <c r="LV1" s="56" t="s">
        <v>318</v>
      </c>
      <c r="LW1" s="56" t="s">
        <v>328</v>
      </c>
      <c r="LX1" s="56" t="s">
        <v>326</v>
      </c>
      <c r="LY1" s="56" t="s">
        <v>327</v>
      </c>
      <c r="LZ1" s="56" t="s">
        <v>85</v>
      </c>
      <c r="MA1" s="56" t="s">
        <v>329</v>
      </c>
      <c r="MB1" s="56" t="s">
        <v>83</v>
      </c>
      <c r="MC1" s="56" t="s">
        <v>22</v>
      </c>
      <c r="MD1" s="56" t="s">
        <v>318</v>
      </c>
      <c r="ME1" s="56" t="s">
        <v>319</v>
      </c>
      <c r="MF1" s="56" t="s">
        <v>402</v>
      </c>
      <c r="MG1" s="56" t="s">
        <v>320</v>
      </c>
      <c r="MH1" s="56" t="s">
        <v>330</v>
      </c>
      <c r="MI1" s="56" t="s">
        <v>332</v>
      </c>
      <c r="MJ1" s="56" t="s">
        <v>333</v>
      </c>
      <c r="MK1" s="56" t="s">
        <v>334</v>
      </c>
      <c r="ML1" s="56" t="s">
        <v>331</v>
      </c>
      <c r="MM1" s="56" t="s">
        <v>337</v>
      </c>
      <c r="MN1" s="56" t="s">
        <v>323</v>
      </c>
      <c r="MO1" s="56" t="s">
        <v>324</v>
      </c>
      <c r="MP1" s="56" t="s">
        <v>325</v>
      </c>
      <c r="MQ1" s="56" t="s">
        <v>335</v>
      </c>
      <c r="MR1" s="56" t="s">
        <v>336</v>
      </c>
      <c r="MS1" s="56" t="s">
        <v>326</v>
      </c>
      <c r="MT1" s="56" t="s">
        <v>327</v>
      </c>
      <c r="MU1" s="56" t="s">
        <v>85</v>
      </c>
      <c r="MV1" s="56" t="s">
        <v>329</v>
      </c>
      <c r="MW1" s="56" t="s">
        <v>83</v>
      </c>
      <c r="MX1" s="56" t="s">
        <v>22</v>
      </c>
      <c r="MY1" s="56" t="s">
        <v>318</v>
      </c>
      <c r="MZ1" s="56" t="s">
        <v>319</v>
      </c>
      <c r="NA1" s="56" t="s">
        <v>622</v>
      </c>
      <c r="NB1" s="56" t="s">
        <v>221</v>
      </c>
      <c r="NC1" s="57" t="s">
        <v>315</v>
      </c>
      <c r="ND1" s="57" t="s">
        <v>316</v>
      </c>
      <c r="NE1" s="56" t="s">
        <v>292</v>
      </c>
      <c r="NF1" s="56" t="s">
        <v>318</v>
      </c>
      <c r="NG1" s="56" t="s">
        <v>319</v>
      </c>
      <c r="NH1" s="56" t="s">
        <v>403</v>
      </c>
      <c r="NI1" s="56" t="s">
        <v>338</v>
      </c>
      <c r="NJ1" s="56" t="s">
        <v>340</v>
      </c>
      <c r="NK1" s="56" t="s">
        <v>339</v>
      </c>
      <c r="NL1" s="56" t="s">
        <v>341</v>
      </c>
      <c r="NM1" s="56" t="s">
        <v>334</v>
      </c>
      <c r="NN1" s="56" t="s">
        <v>342</v>
      </c>
      <c r="NO1" s="56" t="s">
        <v>326</v>
      </c>
      <c r="NP1" s="56" t="s">
        <v>327</v>
      </c>
      <c r="NQ1" s="56" t="s">
        <v>85</v>
      </c>
      <c r="NR1" s="56" t="s">
        <v>329</v>
      </c>
      <c r="NS1" s="56" t="s">
        <v>83</v>
      </c>
      <c r="NT1" s="56" t="s">
        <v>22</v>
      </c>
      <c r="NU1" s="56" t="s">
        <v>318</v>
      </c>
      <c r="NV1" s="56" t="s">
        <v>319</v>
      </c>
      <c r="NW1" s="56" t="s">
        <v>403</v>
      </c>
      <c r="NX1" s="56" t="s">
        <v>338</v>
      </c>
      <c r="NY1" s="56" t="s">
        <v>343</v>
      </c>
      <c r="NZ1" s="56" t="s">
        <v>344</v>
      </c>
      <c r="OA1" s="56" t="s">
        <v>345</v>
      </c>
      <c r="OB1" s="56" t="s">
        <v>326</v>
      </c>
      <c r="OC1" s="56" t="s">
        <v>327</v>
      </c>
      <c r="OD1" s="56" t="s">
        <v>85</v>
      </c>
      <c r="OE1" s="56" t="s">
        <v>329</v>
      </c>
      <c r="OF1" s="56" t="s">
        <v>83</v>
      </c>
      <c r="OG1" s="56" t="s">
        <v>22</v>
      </c>
      <c r="OH1" s="56" t="s">
        <v>318</v>
      </c>
      <c r="OI1" s="56" t="s">
        <v>319</v>
      </c>
      <c r="OJ1" s="56" t="s">
        <v>402</v>
      </c>
      <c r="OK1" s="56" t="s">
        <v>338</v>
      </c>
      <c r="OL1" s="56" t="s">
        <v>346</v>
      </c>
      <c r="OM1" s="56" t="s">
        <v>347</v>
      </c>
      <c r="ON1" s="56" t="s">
        <v>348</v>
      </c>
      <c r="OO1" s="56" t="s">
        <v>326</v>
      </c>
      <c r="OP1" s="56" t="s">
        <v>327</v>
      </c>
      <c r="OQ1" s="56" t="s">
        <v>85</v>
      </c>
      <c r="OR1" s="56" t="s">
        <v>329</v>
      </c>
      <c r="OS1" s="56" t="s">
        <v>83</v>
      </c>
      <c r="OT1" s="56" t="s">
        <v>22</v>
      </c>
      <c r="OU1" s="56" t="s">
        <v>318</v>
      </c>
      <c r="OV1" s="56" t="s">
        <v>349</v>
      </c>
      <c r="OW1" s="56" t="s">
        <v>402</v>
      </c>
      <c r="OX1" s="56" t="s">
        <v>338</v>
      </c>
      <c r="OY1" s="56" t="s">
        <v>350</v>
      </c>
      <c r="OZ1" s="56" t="s">
        <v>351</v>
      </c>
      <c r="PA1" s="56" t="s">
        <v>352</v>
      </c>
      <c r="PB1" s="56" t="s">
        <v>353</v>
      </c>
      <c r="PC1" s="56" t="s">
        <v>354</v>
      </c>
      <c r="PD1" s="56" t="s">
        <v>318</v>
      </c>
      <c r="PE1" s="56" t="s">
        <v>328</v>
      </c>
      <c r="PF1" s="56" t="s">
        <v>355</v>
      </c>
      <c r="PG1" s="56" t="s">
        <v>356</v>
      </c>
      <c r="PH1" s="56" t="s">
        <v>357</v>
      </c>
      <c r="PI1" s="56" t="s">
        <v>334</v>
      </c>
      <c r="PJ1" s="56" t="s">
        <v>342</v>
      </c>
      <c r="PK1" s="56" t="s">
        <v>326</v>
      </c>
      <c r="PL1" s="56" t="s">
        <v>327</v>
      </c>
      <c r="PM1" s="56" t="s">
        <v>85</v>
      </c>
      <c r="PN1" s="56" t="s">
        <v>329</v>
      </c>
      <c r="PO1" s="56" t="s">
        <v>83</v>
      </c>
      <c r="PP1" s="56" t="s">
        <v>22</v>
      </c>
      <c r="PQ1" s="56" t="s">
        <v>318</v>
      </c>
      <c r="PR1" s="56" t="s">
        <v>349</v>
      </c>
      <c r="PS1" s="56" t="s">
        <v>402</v>
      </c>
      <c r="PT1" s="56" t="s">
        <v>338</v>
      </c>
      <c r="PU1" s="56" t="s">
        <v>358</v>
      </c>
      <c r="PV1" s="56" t="s">
        <v>359</v>
      </c>
      <c r="PW1" s="56" t="s">
        <v>356</v>
      </c>
      <c r="PX1" s="56" t="s">
        <v>360</v>
      </c>
      <c r="PY1" s="56" t="s">
        <v>361</v>
      </c>
      <c r="PZ1" s="56" t="s">
        <v>362</v>
      </c>
      <c r="QA1" s="56" t="s">
        <v>326</v>
      </c>
      <c r="QB1" s="56" t="s">
        <v>327</v>
      </c>
      <c r="QC1" s="56" t="s">
        <v>85</v>
      </c>
      <c r="QD1" s="56" t="s">
        <v>329</v>
      </c>
      <c r="QE1" s="56" t="s">
        <v>83</v>
      </c>
      <c r="QF1" s="56" t="s">
        <v>22</v>
      </c>
      <c r="QG1" s="56" t="s">
        <v>318</v>
      </c>
      <c r="QH1" s="56" t="s">
        <v>349</v>
      </c>
      <c r="QI1" s="56" t="s">
        <v>402</v>
      </c>
      <c r="QJ1" s="56" t="s">
        <v>363</v>
      </c>
      <c r="QK1" s="56" t="s">
        <v>364</v>
      </c>
      <c r="QL1" s="56" t="s">
        <v>365</v>
      </c>
      <c r="QM1" s="56" t="s">
        <v>366</v>
      </c>
      <c r="QN1" s="56" t="s">
        <v>367</v>
      </c>
      <c r="QO1" s="56" t="s">
        <v>368</v>
      </c>
      <c r="QP1" s="56" t="s">
        <v>334</v>
      </c>
      <c r="QQ1" s="56" t="s">
        <v>342</v>
      </c>
      <c r="QR1" s="56" t="s">
        <v>326</v>
      </c>
      <c r="QS1" s="56" t="s">
        <v>327</v>
      </c>
      <c r="QT1" s="56" t="s">
        <v>85</v>
      </c>
      <c r="QU1" s="56" t="s">
        <v>329</v>
      </c>
      <c r="QV1" s="56" t="s">
        <v>83</v>
      </c>
      <c r="QW1" s="56" t="s">
        <v>22</v>
      </c>
      <c r="QX1" s="56" t="s">
        <v>318</v>
      </c>
      <c r="QY1" s="56" t="s">
        <v>349</v>
      </c>
      <c r="QZ1" s="56" t="s">
        <v>402</v>
      </c>
      <c r="RA1" s="56" t="s">
        <v>338</v>
      </c>
      <c r="RB1" s="56" t="s">
        <v>369</v>
      </c>
      <c r="RC1" s="56" t="s">
        <v>365</v>
      </c>
      <c r="RD1" s="56" t="s">
        <v>366</v>
      </c>
      <c r="RE1" s="56" t="s">
        <v>367</v>
      </c>
      <c r="RF1" s="56" t="s">
        <v>370</v>
      </c>
      <c r="RG1" s="56" t="s">
        <v>334</v>
      </c>
      <c r="RH1" s="56" t="s">
        <v>342</v>
      </c>
      <c r="RI1" s="56" t="s">
        <v>326</v>
      </c>
      <c r="RJ1" s="56" t="s">
        <v>327</v>
      </c>
      <c r="RK1" s="56" t="s">
        <v>85</v>
      </c>
      <c r="RL1" s="56" t="s">
        <v>329</v>
      </c>
      <c r="RM1" s="56" t="s">
        <v>83</v>
      </c>
      <c r="RN1" s="56" t="s">
        <v>22</v>
      </c>
      <c r="RO1" s="56" t="s">
        <v>318</v>
      </c>
      <c r="RP1" s="56" t="s">
        <v>349</v>
      </c>
      <c r="RQ1" s="56" t="s">
        <v>402</v>
      </c>
      <c r="RR1" s="56" t="s">
        <v>338</v>
      </c>
      <c r="RS1" s="56" t="s">
        <v>371</v>
      </c>
      <c r="RT1" s="56" t="s">
        <v>372</v>
      </c>
      <c r="RU1" s="56" t="s">
        <v>373</v>
      </c>
      <c r="RV1" s="56" t="s">
        <v>334</v>
      </c>
      <c r="RW1" s="56" t="s">
        <v>342</v>
      </c>
      <c r="RX1" s="56" t="s">
        <v>374</v>
      </c>
      <c r="RY1" s="56" t="s">
        <v>377</v>
      </c>
      <c r="RZ1" s="56" t="s">
        <v>367</v>
      </c>
      <c r="SA1" s="56" t="s">
        <v>376</v>
      </c>
      <c r="SB1" s="56" t="s">
        <v>375</v>
      </c>
      <c r="SC1" s="56" t="s">
        <v>326</v>
      </c>
      <c r="SD1" s="56" t="s">
        <v>327</v>
      </c>
      <c r="SE1" s="56" t="s">
        <v>85</v>
      </c>
      <c r="SF1" s="56" t="s">
        <v>329</v>
      </c>
      <c r="SG1" s="56" t="s">
        <v>83</v>
      </c>
      <c r="SH1" s="56" t="s">
        <v>22</v>
      </c>
      <c r="SI1" s="56" t="s">
        <v>318</v>
      </c>
      <c r="SJ1" s="56" t="s">
        <v>349</v>
      </c>
      <c r="SK1" s="56" t="s">
        <v>402</v>
      </c>
      <c r="SL1" s="56" t="s">
        <v>363</v>
      </c>
      <c r="SM1" s="56" t="s">
        <v>378</v>
      </c>
      <c r="SN1" s="56" t="s">
        <v>365</v>
      </c>
      <c r="SO1" s="56" t="s">
        <v>366</v>
      </c>
      <c r="SP1" s="56" t="s">
        <v>367</v>
      </c>
      <c r="SQ1" s="56" t="s">
        <v>380</v>
      </c>
      <c r="SR1" s="56" t="s">
        <v>334</v>
      </c>
      <c r="SS1" s="56" t="s">
        <v>342</v>
      </c>
      <c r="ST1" s="56" t="s">
        <v>326</v>
      </c>
      <c r="SU1" s="56" t="s">
        <v>327</v>
      </c>
      <c r="SV1" s="56" t="s">
        <v>85</v>
      </c>
      <c r="SW1" s="56" t="s">
        <v>329</v>
      </c>
      <c r="SX1" s="56" t="s">
        <v>83</v>
      </c>
      <c r="SY1" s="56" t="s">
        <v>22</v>
      </c>
      <c r="SZ1" s="56" t="s">
        <v>318</v>
      </c>
      <c r="TA1" s="56" t="s">
        <v>349</v>
      </c>
      <c r="TB1" s="56" t="s">
        <v>402</v>
      </c>
      <c r="TC1" s="56" t="s">
        <v>363</v>
      </c>
      <c r="TD1" s="56" t="s">
        <v>379</v>
      </c>
      <c r="TE1" s="56" t="s">
        <v>365</v>
      </c>
      <c r="TF1" s="56" t="s">
        <v>366</v>
      </c>
      <c r="TG1" s="56" t="s">
        <v>381</v>
      </c>
      <c r="TH1" s="56" t="s">
        <v>334</v>
      </c>
      <c r="TI1" s="56" t="s">
        <v>342</v>
      </c>
      <c r="TJ1" s="56" t="s">
        <v>326</v>
      </c>
      <c r="TK1" s="56" t="s">
        <v>327</v>
      </c>
      <c r="TL1" s="56" t="s">
        <v>85</v>
      </c>
      <c r="TM1" s="56" t="s">
        <v>329</v>
      </c>
      <c r="TN1" s="56" t="s">
        <v>83</v>
      </c>
      <c r="TO1" s="56" t="s">
        <v>22</v>
      </c>
      <c r="TP1" s="56" t="s">
        <v>318</v>
      </c>
      <c r="TQ1" s="56" t="s">
        <v>349</v>
      </c>
      <c r="TR1" s="56" t="s">
        <v>402</v>
      </c>
      <c r="TS1" s="56" t="s">
        <v>363</v>
      </c>
      <c r="TT1" s="56" t="s">
        <v>382</v>
      </c>
      <c r="TU1" s="56" t="s">
        <v>383</v>
      </c>
      <c r="TV1" s="56" t="s">
        <v>384</v>
      </c>
      <c r="TW1" s="56" t="s">
        <v>385</v>
      </c>
      <c r="TX1" s="56" t="s">
        <v>386</v>
      </c>
      <c r="TY1" s="56" t="s">
        <v>326</v>
      </c>
      <c r="TZ1" s="56" t="s">
        <v>327</v>
      </c>
      <c r="UA1" s="56" t="s">
        <v>85</v>
      </c>
      <c r="UB1" s="56" t="s">
        <v>329</v>
      </c>
      <c r="UC1" s="56" t="s">
        <v>83</v>
      </c>
      <c r="UD1" s="56" t="s">
        <v>22</v>
      </c>
      <c r="UE1" s="56" t="s">
        <v>318</v>
      </c>
      <c r="UF1" s="56" t="s">
        <v>349</v>
      </c>
      <c r="UG1" s="56" t="s">
        <v>402</v>
      </c>
      <c r="UH1" s="56" t="s">
        <v>338</v>
      </c>
      <c r="UI1" s="56" t="s">
        <v>387</v>
      </c>
      <c r="UJ1" s="56" t="s">
        <v>388</v>
      </c>
      <c r="UK1" s="56" t="s">
        <v>389</v>
      </c>
      <c r="UL1" s="56" t="s">
        <v>365</v>
      </c>
      <c r="UM1" s="56" t="s">
        <v>366</v>
      </c>
      <c r="UN1" s="56" t="s">
        <v>390</v>
      </c>
      <c r="UO1" s="56" t="s">
        <v>334</v>
      </c>
      <c r="UP1" s="56" t="s">
        <v>342</v>
      </c>
      <c r="UQ1" s="56" t="s">
        <v>391</v>
      </c>
      <c r="UR1" s="56" t="s">
        <v>326</v>
      </c>
      <c r="US1" s="56" t="s">
        <v>327</v>
      </c>
      <c r="UT1" s="56" t="s">
        <v>85</v>
      </c>
      <c r="UU1" s="56" t="s">
        <v>329</v>
      </c>
      <c r="UV1" s="56" t="s">
        <v>83</v>
      </c>
      <c r="UW1" s="56" t="s">
        <v>22</v>
      </c>
      <c r="UX1" s="56" t="s">
        <v>318</v>
      </c>
      <c r="UY1" s="56" t="s">
        <v>349</v>
      </c>
      <c r="UZ1" s="56" t="s">
        <v>402</v>
      </c>
      <c r="VA1" s="56" t="s">
        <v>363</v>
      </c>
      <c r="VB1" s="56" t="s">
        <v>392</v>
      </c>
      <c r="VC1" s="56" t="s">
        <v>393</v>
      </c>
      <c r="VD1" s="56" t="s">
        <v>394</v>
      </c>
      <c r="VE1" s="56" t="s">
        <v>390</v>
      </c>
      <c r="VF1" s="56" t="s">
        <v>395</v>
      </c>
      <c r="VG1" s="56" t="s">
        <v>396</v>
      </c>
      <c r="VH1" s="56" t="s">
        <v>397</v>
      </c>
      <c r="VI1" s="56" t="s">
        <v>398</v>
      </c>
      <c r="VJ1" s="56" t="s">
        <v>399</v>
      </c>
      <c r="VK1" s="56" t="s">
        <v>365</v>
      </c>
      <c r="VL1" s="56" t="s">
        <v>366</v>
      </c>
      <c r="VM1" s="56" t="s">
        <v>400</v>
      </c>
      <c r="VN1" s="56" t="s">
        <v>401</v>
      </c>
      <c r="VO1" s="56" t="s">
        <v>326</v>
      </c>
      <c r="VP1" s="56" t="s">
        <v>327</v>
      </c>
      <c r="VQ1" s="56" t="s">
        <v>85</v>
      </c>
      <c r="VR1" s="56" t="s">
        <v>329</v>
      </c>
      <c r="VS1" s="56" t="s">
        <v>83</v>
      </c>
      <c r="VT1" s="56" t="s">
        <v>22</v>
      </c>
      <c r="VU1" s="56" t="s">
        <v>318</v>
      </c>
      <c r="VV1" s="56" t="s">
        <v>349</v>
      </c>
      <c r="VW1" s="56" t="s">
        <v>666</v>
      </c>
      <c r="VX1" s="14" t="s">
        <v>644</v>
      </c>
      <c r="VY1" s="21" t="s">
        <v>221</v>
      </c>
      <c r="VZ1" s="22" t="s">
        <v>315</v>
      </c>
      <c r="WA1" s="22" t="s">
        <v>316</v>
      </c>
      <c r="WB1" s="21" t="s">
        <v>317</v>
      </c>
      <c r="WC1" s="21" t="s">
        <v>292</v>
      </c>
      <c r="WD1" s="22" t="s">
        <v>646</v>
      </c>
      <c r="WE1" s="22" t="s">
        <v>647</v>
      </c>
      <c r="WF1" s="21" t="s">
        <v>648</v>
      </c>
      <c r="WG1" s="21" t="s">
        <v>649</v>
      </c>
      <c r="WH1" s="21" t="s">
        <v>318</v>
      </c>
      <c r="WI1" s="21" t="s">
        <v>319</v>
      </c>
      <c r="WJ1" s="60" t="s">
        <v>644</v>
      </c>
      <c r="WK1" s="21" t="s">
        <v>221</v>
      </c>
      <c r="WL1" s="22" t="s">
        <v>315</v>
      </c>
      <c r="WM1" s="22" t="s">
        <v>316</v>
      </c>
      <c r="WN1" s="21" t="s">
        <v>292</v>
      </c>
      <c r="WO1" s="21" t="s">
        <v>318</v>
      </c>
      <c r="WP1" s="21" t="s">
        <v>319</v>
      </c>
      <c r="WQ1" s="21" t="s">
        <v>402</v>
      </c>
      <c r="WR1" s="14" t="s">
        <v>320</v>
      </c>
      <c r="WS1" s="14" t="s">
        <v>321</v>
      </c>
      <c r="WT1" s="14" t="s">
        <v>322</v>
      </c>
      <c r="WU1" s="14" t="s">
        <v>161</v>
      </c>
      <c r="WV1" s="14" t="s">
        <v>323</v>
      </c>
      <c r="WW1" s="14" t="s">
        <v>324</v>
      </c>
      <c r="WX1" s="14" t="s">
        <v>325</v>
      </c>
      <c r="WY1" s="14" t="s">
        <v>318</v>
      </c>
      <c r="WZ1" s="14" t="s">
        <v>328</v>
      </c>
      <c r="XA1" s="14" t="s">
        <v>326</v>
      </c>
      <c r="XB1" s="14" t="s">
        <v>327</v>
      </c>
      <c r="XC1" s="14" t="s">
        <v>85</v>
      </c>
      <c r="XD1" s="14" t="s">
        <v>329</v>
      </c>
      <c r="XE1" s="14" t="s">
        <v>83</v>
      </c>
      <c r="XF1" s="14" t="s">
        <v>22</v>
      </c>
      <c r="XG1" s="14" t="s">
        <v>318</v>
      </c>
      <c r="XH1" s="14" t="s">
        <v>319</v>
      </c>
      <c r="XI1" s="21" t="s">
        <v>402</v>
      </c>
      <c r="XJ1" s="14" t="s">
        <v>320</v>
      </c>
      <c r="XK1" s="14" t="s">
        <v>330</v>
      </c>
      <c r="XL1" s="14" t="s">
        <v>332</v>
      </c>
      <c r="XM1" s="14" t="s">
        <v>333</v>
      </c>
      <c r="XN1" s="14" t="s">
        <v>334</v>
      </c>
      <c r="XO1" s="14" t="s">
        <v>331</v>
      </c>
      <c r="XP1" s="14" t="s">
        <v>337</v>
      </c>
      <c r="XQ1" s="14" t="s">
        <v>323</v>
      </c>
      <c r="XR1" s="14" t="s">
        <v>324</v>
      </c>
      <c r="XS1" s="14" t="s">
        <v>325</v>
      </c>
      <c r="XT1" s="14" t="s">
        <v>335</v>
      </c>
      <c r="XU1" s="14" t="s">
        <v>336</v>
      </c>
      <c r="XV1" s="14" t="s">
        <v>326</v>
      </c>
      <c r="XW1" s="14" t="s">
        <v>327</v>
      </c>
      <c r="XX1" s="14" t="s">
        <v>85</v>
      </c>
      <c r="XY1" s="14" t="s">
        <v>329</v>
      </c>
      <c r="XZ1" s="14" t="s">
        <v>83</v>
      </c>
      <c r="YA1" s="14" t="s">
        <v>22</v>
      </c>
      <c r="YB1" s="14" t="s">
        <v>318</v>
      </c>
      <c r="YC1" s="14" t="s">
        <v>319</v>
      </c>
      <c r="YD1" s="14" t="s">
        <v>644</v>
      </c>
      <c r="YE1" s="21" t="s">
        <v>221</v>
      </c>
      <c r="YF1" s="22" t="s">
        <v>315</v>
      </c>
      <c r="YG1" s="22" t="s">
        <v>316</v>
      </c>
      <c r="YH1" s="21" t="s">
        <v>292</v>
      </c>
      <c r="YI1" s="21" t="s">
        <v>318</v>
      </c>
      <c r="YJ1" s="21" t="s">
        <v>319</v>
      </c>
      <c r="YK1" s="14" t="s">
        <v>403</v>
      </c>
      <c r="YL1" s="14" t="s">
        <v>338</v>
      </c>
      <c r="YM1" s="14" t="s">
        <v>340</v>
      </c>
      <c r="YN1" s="14" t="s">
        <v>339</v>
      </c>
      <c r="YO1" s="14" t="s">
        <v>341</v>
      </c>
      <c r="YP1" s="14" t="s">
        <v>334</v>
      </c>
      <c r="YQ1" s="14" t="s">
        <v>342</v>
      </c>
      <c r="YR1" s="14" t="s">
        <v>326</v>
      </c>
      <c r="YS1" s="14" t="s">
        <v>327</v>
      </c>
      <c r="YT1" s="14" t="s">
        <v>85</v>
      </c>
      <c r="YU1" s="14" t="s">
        <v>329</v>
      </c>
      <c r="YV1" s="14" t="s">
        <v>83</v>
      </c>
      <c r="YW1" s="14" t="s">
        <v>22</v>
      </c>
      <c r="YX1" s="14" t="s">
        <v>318</v>
      </c>
      <c r="YY1" s="14" t="s">
        <v>319</v>
      </c>
      <c r="YZ1" s="14" t="s">
        <v>403</v>
      </c>
      <c r="ZA1" s="14" t="s">
        <v>338</v>
      </c>
      <c r="ZB1" s="14" t="s">
        <v>343</v>
      </c>
      <c r="ZC1" s="14" t="s">
        <v>344</v>
      </c>
      <c r="ZD1" s="14" t="s">
        <v>345</v>
      </c>
      <c r="ZE1" s="14" t="s">
        <v>326</v>
      </c>
      <c r="ZF1" s="14" t="s">
        <v>327</v>
      </c>
      <c r="ZG1" s="14" t="s">
        <v>85</v>
      </c>
      <c r="ZH1" s="14" t="s">
        <v>329</v>
      </c>
      <c r="ZI1" s="14" t="s">
        <v>83</v>
      </c>
      <c r="ZJ1" s="14" t="s">
        <v>22</v>
      </c>
      <c r="ZK1" s="14" t="s">
        <v>318</v>
      </c>
      <c r="ZL1" s="14" t="s">
        <v>319</v>
      </c>
      <c r="ZM1" s="14" t="s">
        <v>402</v>
      </c>
      <c r="ZN1" s="14" t="s">
        <v>338</v>
      </c>
      <c r="ZO1" s="14" t="s">
        <v>346</v>
      </c>
      <c r="ZP1" s="14" t="s">
        <v>347</v>
      </c>
      <c r="ZQ1" s="14" t="s">
        <v>348</v>
      </c>
      <c r="ZR1" s="14" t="s">
        <v>326</v>
      </c>
      <c r="ZS1" s="14" t="s">
        <v>327</v>
      </c>
      <c r="ZT1" s="14" t="s">
        <v>85</v>
      </c>
      <c r="ZU1" s="14" t="s">
        <v>329</v>
      </c>
      <c r="ZV1" s="14" t="s">
        <v>83</v>
      </c>
      <c r="ZW1" s="14" t="s">
        <v>22</v>
      </c>
      <c r="ZX1" s="14" t="s">
        <v>318</v>
      </c>
      <c r="ZY1" s="14" t="s">
        <v>349</v>
      </c>
      <c r="ZZ1" s="14" t="s">
        <v>402</v>
      </c>
      <c r="AAA1" s="14" t="s">
        <v>338</v>
      </c>
      <c r="AAB1" s="14" t="s">
        <v>350</v>
      </c>
      <c r="AAC1" s="14" t="s">
        <v>351</v>
      </c>
      <c r="AAD1" s="14" t="s">
        <v>352</v>
      </c>
      <c r="AAE1" s="14" t="s">
        <v>353</v>
      </c>
      <c r="AAF1" s="14" t="s">
        <v>354</v>
      </c>
      <c r="AAG1" s="14" t="s">
        <v>318</v>
      </c>
      <c r="AAH1" s="14" t="s">
        <v>328</v>
      </c>
      <c r="AAI1" s="14" t="s">
        <v>355</v>
      </c>
      <c r="AAJ1" s="14" t="s">
        <v>356</v>
      </c>
      <c r="AAK1" s="14" t="s">
        <v>357</v>
      </c>
      <c r="AAL1" s="14" t="s">
        <v>334</v>
      </c>
      <c r="AAM1" s="14" t="s">
        <v>342</v>
      </c>
      <c r="AAN1" s="14" t="s">
        <v>326</v>
      </c>
      <c r="AAO1" s="14" t="s">
        <v>327</v>
      </c>
      <c r="AAP1" s="14" t="s">
        <v>85</v>
      </c>
      <c r="AAQ1" s="14" t="s">
        <v>329</v>
      </c>
      <c r="AAR1" s="14" t="s">
        <v>83</v>
      </c>
      <c r="AAS1" s="14" t="s">
        <v>22</v>
      </c>
      <c r="AAT1" s="14" t="s">
        <v>318</v>
      </c>
      <c r="AAU1" s="14" t="s">
        <v>349</v>
      </c>
      <c r="AAV1" s="14" t="s">
        <v>402</v>
      </c>
      <c r="AAW1" s="14" t="s">
        <v>338</v>
      </c>
      <c r="AAX1" s="14" t="s">
        <v>358</v>
      </c>
      <c r="AAY1" s="14" t="s">
        <v>359</v>
      </c>
      <c r="AAZ1" s="14" t="s">
        <v>356</v>
      </c>
      <c r="ABA1" s="14" t="s">
        <v>360</v>
      </c>
      <c r="ABB1" s="14" t="s">
        <v>361</v>
      </c>
      <c r="ABC1" s="14" t="s">
        <v>362</v>
      </c>
      <c r="ABD1" s="14" t="s">
        <v>326</v>
      </c>
      <c r="ABE1" s="14" t="s">
        <v>327</v>
      </c>
      <c r="ABF1" s="14" t="s">
        <v>85</v>
      </c>
      <c r="ABG1" s="14" t="s">
        <v>329</v>
      </c>
      <c r="ABH1" s="14" t="s">
        <v>83</v>
      </c>
      <c r="ABI1" s="14" t="s">
        <v>22</v>
      </c>
      <c r="ABJ1" s="14" t="s">
        <v>318</v>
      </c>
      <c r="ABK1" s="14" t="s">
        <v>349</v>
      </c>
      <c r="ABL1" s="14" t="s">
        <v>402</v>
      </c>
      <c r="ABM1" s="14" t="s">
        <v>363</v>
      </c>
      <c r="ABN1" s="14" t="s">
        <v>364</v>
      </c>
      <c r="ABO1" s="14" t="s">
        <v>365</v>
      </c>
      <c r="ABP1" s="14" t="s">
        <v>366</v>
      </c>
      <c r="ABQ1" s="14" t="s">
        <v>367</v>
      </c>
      <c r="ABR1" s="14" t="s">
        <v>368</v>
      </c>
      <c r="ABS1" s="14" t="s">
        <v>334</v>
      </c>
      <c r="ABT1" s="14" t="s">
        <v>342</v>
      </c>
      <c r="ABU1" s="14" t="s">
        <v>326</v>
      </c>
      <c r="ABV1" s="14" t="s">
        <v>327</v>
      </c>
      <c r="ABW1" s="14" t="s">
        <v>85</v>
      </c>
      <c r="ABX1" s="14" t="s">
        <v>329</v>
      </c>
      <c r="ABY1" s="14" t="s">
        <v>83</v>
      </c>
      <c r="ABZ1" s="14" t="s">
        <v>22</v>
      </c>
      <c r="ACA1" s="14" t="s">
        <v>318</v>
      </c>
      <c r="ACB1" s="14" t="s">
        <v>349</v>
      </c>
      <c r="ACC1" s="14" t="s">
        <v>338</v>
      </c>
      <c r="ACD1" s="14" t="s">
        <v>369</v>
      </c>
      <c r="ACE1" s="14" t="s">
        <v>365</v>
      </c>
      <c r="ACF1" s="14" t="s">
        <v>366</v>
      </c>
      <c r="ACG1" s="14" t="s">
        <v>367</v>
      </c>
      <c r="ACH1" s="14" t="s">
        <v>370</v>
      </c>
      <c r="ACI1" s="14" t="s">
        <v>334</v>
      </c>
      <c r="ACJ1" s="14" t="s">
        <v>342</v>
      </c>
      <c r="ACK1" s="14" t="s">
        <v>326</v>
      </c>
      <c r="ACL1" s="14" t="s">
        <v>327</v>
      </c>
      <c r="ACM1" s="14" t="s">
        <v>85</v>
      </c>
      <c r="ACN1" s="14" t="s">
        <v>329</v>
      </c>
      <c r="ACO1" s="14" t="s">
        <v>83</v>
      </c>
      <c r="ACP1" s="14" t="s">
        <v>22</v>
      </c>
      <c r="ACQ1" s="14" t="s">
        <v>318</v>
      </c>
      <c r="ACR1" s="14" t="s">
        <v>349</v>
      </c>
      <c r="ACS1" s="14" t="s">
        <v>402</v>
      </c>
      <c r="ACT1" s="14" t="s">
        <v>338</v>
      </c>
      <c r="ACU1" s="14" t="s">
        <v>371</v>
      </c>
      <c r="ACV1" s="14" t="s">
        <v>372</v>
      </c>
      <c r="ACW1" s="14" t="s">
        <v>373</v>
      </c>
      <c r="ACX1" s="14" t="s">
        <v>334</v>
      </c>
      <c r="ACY1" s="14" t="s">
        <v>342</v>
      </c>
      <c r="ACZ1" s="14" t="s">
        <v>374</v>
      </c>
      <c r="ADA1" s="14" t="s">
        <v>377</v>
      </c>
      <c r="ADB1" s="14" t="s">
        <v>367</v>
      </c>
      <c r="ADC1" s="14" t="s">
        <v>376</v>
      </c>
      <c r="ADD1" s="14" t="s">
        <v>375</v>
      </c>
      <c r="ADE1" s="14" t="s">
        <v>326</v>
      </c>
      <c r="ADF1" s="14" t="s">
        <v>327</v>
      </c>
      <c r="ADG1" s="14" t="s">
        <v>85</v>
      </c>
      <c r="ADH1" s="14" t="s">
        <v>329</v>
      </c>
      <c r="ADI1" s="14" t="s">
        <v>83</v>
      </c>
      <c r="ADJ1" s="14" t="s">
        <v>22</v>
      </c>
      <c r="ADK1" s="14" t="s">
        <v>318</v>
      </c>
      <c r="ADL1" s="14" t="s">
        <v>349</v>
      </c>
      <c r="ADM1" s="14" t="s">
        <v>402</v>
      </c>
      <c r="ADN1" s="14" t="s">
        <v>363</v>
      </c>
      <c r="ADO1" s="14" t="s">
        <v>378</v>
      </c>
      <c r="ADP1" s="14" t="s">
        <v>365</v>
      </c>
      <c r="ADQ1" s="14" t="s">
        <v>366</v>
      </c>
      <c r="ADR1" s="14" t="s">
        <v>367</v>
      </c>
      <c r="ADS1" s="14" t="s">
        <v>380</v>
      </c>
      <c r="ADT1" s="14" t="s">
        <v>334</v>
      </c>
      <c r="ADU1" s="14" t="s">
        <v>342</v>
      </c>
      <c r="ADV1" s="14" t="s">
        <v>326</v>
      </c>
      <c r="ADW1" s="14" t="s">
        <v>327</v>
      </c>
      <c r="ADX1" s="14" t="s">
        <v>85</v>
      </c>
      <c r="ADY1" s="14" t="s">
        <v>329</v>
      </c>
      <c r="ADZ1" s="14" t="s">
        <v>83</v>
      </c>
      <c r="AEA1" s="14" t="s">
        <v>22</v>
      </c>
      <c r="AEB1" s="14" t="s">
        <v>318</v>
      </c>
      <c r="AEC1" s="14" t="s">
        <v>349</v>
      </c>
      <c r="AED1" s="14" t="s">
        <v>402</v>
      </c>
      <c r="AEE1" s="14" t="s">
        <v>363</v>
      </c>
      <c r="AEF1" s="14" t="s">
        <v>379</v>
      </c>
      <c r="AEG1" s="14" t="s">
        <v>365</v>
      </c>
      <c r="AEH1" s="14" t="s">
        <v>366</v>
      </c>
      <c r="AEI1" s="14" t="s">
        <v>381</v>
      </c>
      <c r="AEJ1" s="14" t="s">
        <v>334</v>
      </c>
      <c r="AEK1" s="14" t="s">
        <v>342</v>
      </c>
      <c r="AEL1" s="14" t="s">
        <v>326</v>
      </c>
      <c r="AEM1" s="14" t="s">
        <v>327</v>
      </c>
      <c r="AEN1" s="14" t="s">
        <v>85</v>
      </c>
      <c r="AEO1" s="14" t="s">
        <v>329</v>
      </c>
      <c r="AEP1" s="14" t="s">
        <v>83</v>
      </c>
      <c r="AEQ1" s="14" t="s">
        <v>22</v>
      </c>
      <c r="AER1" s="14" t="s">
        <v>318</v>
      </c>
      <c r="AES1" s="14" t="s">
        <v>349</v>
      </c>
      <c r="AET1" s="14" t="s">
        <v>402</v>
      </c>
      <c r="AEU1" s="14" t="s">
        <v>363</v>
      </c>
      <c r="AEV1" s="14" t="s">
        <v>382</v>
      </c>
      <c r="AEW1" s="14" t="s">
        <v>383</v>
      </c>
      <c r="AEX1" s="14" t="s">
        <v>384</v>
      </c>
      <c r="AEY1" s="14" t="s">
        <v>385</v>
      </c>
      <c r="AEZ1" s="14" t="s">
        <v>386</v>
      </c>
      <c r="AFA1" s="14" t="s">
        <v>326</v>
      </c>
      <c r="AFB1" s="14" t="s">
        <v>327</v>
      </c>
      <c r="AFC1" s="14" t="s">
        <v>85</v>
      </c>
      <c r="AFD1" s="14" t="s">
        <v>329</v>
      </c>
      <c r="AFE1" s="14" t="s">
        <v>83</v>
      </c>
      <c r="AFF1" s="14" t="s">
        <v>22</v>
      </c>
      <c r="AFG1" s="14" t="s">
        <v>318</v>
      </c>
      <c r="AFH1" s="14" t="s">
        <v>349</v>
      </c>
      <c r="AFI1" s="14" t="s">
        <v>402</v>
      </c>
      <c r="AFJ1" s="14" t="s">
        <v>338</v>
      </c>
      <c r="AFK1" s="14" t="s">
        <v>387</v>
      </c>
      <c r="AFL1" s="14" t="s">
        <v>388</v>
      </c>
      <c r="AFM1" s="14" t="s">
        <v>389</v>
      </c>
      <c r="AFN1" s="14" t="s">
        <v>365</v>
      </c>
      <c r="AFO1" s="14" t="s">
        <v>366</v>
      </c>
      <c r="AFP1" s="14" t="s">
        <v>390</v>
      </c>
      <c r="AFQ1" s="14" t="s">
        <v>334</v>
      </c>
      <c r="AFR1" s="14" t="s">
        <v>342</v>
      </c>
      <c r="AFS1" s="14" t="s">
        <v>391</v>
      </c>
      <c r="AFT1" s="14" t="s">
        <v>326</v>
      </c>
      <c r="AFU1" s="14" t="s">
        <v>327</v>
      </c>
      <c r="AFV1" s="14" t="s">
        <v>85</v>
      </c>
      <c r="AFW1" s="14" t="s">
        <v>329</v>
      </c>
      <c r="AFX1" s="14" t="s">
        <v>83</v>
      </c>
      <c r="AFY1" s="14" t="s">
        <v>22</v>
      </c>
      <c r="AFZ1" s="14" t="s">
        <v>318</v>
      </c>
      <c r="AGA1" s="14" t="s">
        <v>349</v>
      </c>
      <c r="AGB1" s="14" t="s">
        <v>402</v>
      </c>
      <c r="AGC1" s="14" t="s">
        <v>363</v>
      </c>
      <c r="AGD1" s="14" t="s">
        <v>392</v>
      </c>
      <c r="AGE1" s="14" t="s">
        <v>393</v>
      </c>
      <c r="AGF1" s="14" t="s">
        <v>394</v>
      </c>
      <c r="AGG1" s="14" t="s">
        <v>390</v>
      </c>
      <c r="AGH1" s="14" t="s">
        <v>395</v>
      </c>
      <c r="AGI1" s="14" t="s">
        <v>396</v>
      </c>
      <c r="AGJ1" s="14" t="s">
        <v>397</v>
      </c>
      <c r="AGK1" s="14" t="s">
        <v>398</v>
      </c>
      <c r="AGL1" s="14" t="s">
        <v>399</v>
      </c>
      <c r="AGM1" s="14" t="s">
        <v>365</v>
      </c>
      <c r="AGN1" s="14" t="s">
        <v>366</v>
      </c>
      <c r="AGO1" s="14" t="s">
        <v>400</v>
      </c>
      <c r="AGP1" s="14" t="s">
        <v>401</v>
      </c>
      <c r="AGQ1" s="14" t="s">
        <v>326</v>
      </c>
      <c r="AGR1" s="14" t="s">
        <v>327</v>
      </c>
      <c r="AGS1" s="14" t="s">
        <v>85</v>
      </c>
      <c r="AGT1" s="14" t="s">
        <v>329</v>
      </c>
      <c r="AGU1" s="14" t="s">
        <v>83</v>
      </c>
      <c r="AGV1" s="14" t="s">
        <v>22</v>
      </c>
      <c r="AGW1" s="14" t="s">
        <v>318</v>
      </c>
      <c r="AGX1" s="14" t="s">
        <v>349</v>
      </c>
      <c r="AGY1" s="15" t="s">
        <v>666</v>
      </c>
      <c r="AGZ1" s="14" t="s">
        <v>682</v>
      </c>
      <c r="AHA1" s="14" t="s">
        <v>683</v>
      </c>
      <c r="AHB1" s="14" t="s">
        <v>684</v>
      </c>
      <c r="AHC1" s="14" t="s">
        <v>685</v>
      </c>
      <c r="AHD1" s="14" t="s">
        <v>686</v>
      </c>
      <c r="AHE1" s="14" t="s">
        <v>687</v>
      </c>
      <c r="AHF1" s="14" t="s">
        <v>688</v>
      </c>
      <c r="AHG1" s="14" t="s">
        <v>689</v>
      </c>
      <c r="AHH1" s="14" t="s">
        <v>690</v>
      </c>
      <c r="AHI1" s="14" t="s">
        <v>691</v>
      </c>
      <c r="AHJ1" s="14" t="s">
        <v>692</v>
      </c>
      <c r="AHK1" s="14" t="s">
        <v>693</v>
      </c>
      <c r="AHL1" s="14" t="s">
        <v>694</v>
      </c>
      <c r="AHM1" s="14" t="s">
        <v>695</v>
      </c>
      <c r="AHN1" s="14" t="s">
        <v>696</v>
      </c>
      <c r="AHO1" s="14" t="s">
        <v>697</v>
      </c>
      <c r="AHP1" s="14" t="s">
        <v>698</v>
      </c>
      <c r="AHQ1" s="14" t="s">
        <v>699</v>
      </c>
      <c r="AHR1" s="14" t="s">
        <v>700</v>
      </c>
      <c r="AHS1" s="14" t="s">
        <v>701</v>
      </c>
      <c r="AHT1" s="14" t="s">
        <v>702</v>
      </c>
      <c r="AHU1" s="14" t="s">
        <v>703</v>
      </c>
      <c r="AHV1" s="14" t="s">
        <v>704</v>
      </c>
      <c r="AHW1" s="14" t="s">
        <v>705</v>
      </c>
      <c r="AHX1" s="14" t="s">
        <v>706</v>
      </c>
      <c r="AHY1" s="14" t="s">
        <v>707</v>
      </c>
      <c r="AHZ1" s="14" t="s">
        <v>708</v>
      </c>
      <c r="AIA1" s="14" t="s">
        <v>709</v>
      </c>
      <c r="AIB1" s="14" t="s">
        <v>710</v>
      </c>
      <c r="AIC1" s="14" t="s">
        <v>711</v>
      </c>
      <c r="AID1" s="14" t="s">
        <v>712</v>
      </c>
      <c r="AIE1" s="14" t="s">
        <v>713</v>
      </c>
      <c r="AIF1" s="14" t="s">
        <v>714</v>
      </c>
      <c r="AIG1" s="14" t="s">
        <v>715</v>
      </c>
      <c r="AIH1" s="14" t="s">
        <v>716</v>
      </c>
      <c r="AII1" s="14" t="s">
        <v>717</v>
      </c>
    </row>
    <row r="2" spans="1:919" s="15" customFormat="1" ht="28.5" customHeight="1" x14ac:dyDescent="0.4">
      <c r="A2" s="9">
        <f>入力シート!K4</f>
        <v>0</v>
      </c>
      <c r="B2" s="9">
        <f>入力シート!K5</f>
        <v>0</v>
      </c>
      <c r="C2" s="9">
        <f>入力シート!K6</f>
        <v>0</v>
      </c>
      <c r="D2" s="9">
        <f>入力シート!K7</f>
        <v>0</v>
      </c>
      <c r="E2" s="9">
        <f>入力シート!K8</f>
        <v>0</v>
      </c>
      <c r="F2" s="9" t="str">
        <f>入力シート!A9</f>
        <v>被 保 険 者 数</v>
      </c>
      <c r="G2" s="9">
        <f>入力シート!K10</f>
        <v>0</v>
      </c>
      <c r="H2" s="51">
        <f>入力シート!AC4</f>
        <v>0</v>
      </c>
      <c r="I2" s="52">
        <f>入力シート!AC5</f>
        <v>0</v>
      </c>
      <c r="J2" s="53">
        <f>入力シート!AC6</f>
        <v>0</v>
      </c>
      <c r="K2" s="52">
        <f>入力シート!AC7</f>
        <v>0</v>
      </c>
      <c r="L2" s="50">
        <f>入力シート!AD8</f>
        <v>0</v>
      </c>
      <c r="M2" s="50">
        <f>入力シート!AD9</f>
        <v>0</v>
      </c>
      <c r="N2" s="15">
        <f>入力シート!AC10</f>
        <v>0</v>
      </c>
      <c r="O2" s="15">
        <f>入力シート!K13</f>
        <v>0</v>
      </c>
      <c r="P2" s="16">
        <f>入力シート!K14</f>
        <v>0</v>
      </c>
      <c r="Q2" s="15">
        <f>入力シート!K15</f>
        <v>0</v>
      </c>
      <c r="R2" s="15">
        <f>入力シート!K16</f>
        <v>0</v>
      </c>
      <c r="S2" s="15" t="str">
        <f>入力シート!S13</f>
        <v>□</v>
      </c>
      <c r="T2" s="15" t="str">
        <f>入力シート!S14</f>
        <v>□</v>
      </c>
      <c r="U2" s="15" t="str">
        <f>入力シート!S15</f>
        <v>□</v>
      </c>
      <c r="V2" s="15" t="str">
        <f>入力シート!S16</f>
        <v>□</v>
      </c>
      <c r="W2" s="15" t="str">
        <f>入力シート!S17</f>
        <v>□</v>
      </c>
      <c r="X2" s="50">
        <f>入力シート!AX13</f>
        <v>100</v>
      </c>
      <c r="Y2" s="50">
        <f>入力シート!AX14</f>
        <v>100</v>
      </c>
      <c r="Z2" s="15">
        <f>入力シート!AX15</f>
        <v>100</v>
      </c>
      <c r="AA2" s="15" t="str">
        <f>入力シート!AX16</f>
        <v>認定</v>
      </c>
      <c r="AB2" s="16">
        <f>入力シート!AX17</f>
        <v>0</v>
      </c>
      <c r="AC2" s="15">
        <f>入力シート!AO4</f>
        <v>0</v>
      </c>
      <c r="AD2" s="15">
        <f>入力シート!AO5</f>
        <v>0</v>
      </c>
      <c r="AE2" s="15">
        <f>入力シート!AO7</f>
        <v>0</v>
      </c>
      <c r="AF2" s="15">
        <f>入力シート!AO7</f>
        <v>0</v>
      </c>
      <c r="AG2" s="15">
        <f>入力シート!AO8</f>
        <v>0</v>
      </c>
      <c r="AH2" s="15">
        <f>入力シート!AO9</f>
        <v>0</v>
      </c>
      <c r="AI2" s="15">
        <f>入力シート!AO10</f>
        <v>0</v>
      </c>
      <c r="AJ2" s="16">
        <f>入力シート!AX4</f>
        <v>0</v>
      </c>
      <c r="AK2" s="16">
        <f>入力シート!AX5</f>
        <v>0</v>
      </c>
      <c r="AL2" s="16">
        <f>入力シート!AX6</f>
        <v>0</v>
      </c>
      <c r="AM2" s="16">
        <f>入力シート!AX7</f>
        <v>0</v>
      </c>
      <c r="AN2" s="16">
        <f>入力シート!AX8</f>
        <v>0</v>
      </c>
      <c r="AO2" s="15">
        <f>入力シート!AX9</f>
        <v>0</v>
      </c>
      <c r="AP2" s="15">
        <f>入力シート!AX10</f>
        <v>0</v>
      </c>
      <c r="AR2" s="15">
        <f>入力シート!L25</f>
        <v>0</v>
      </c>
      <c r="AS2" s="54">
        <f>入力シート!M27</f>
        <v>0</v>
      </c>
      <c r="AT2" s="54">
        <f>入力シート!M29</f>
        <v>0</v>
      </c>
      <c r="AU2" s="54">
        <f>入力シート!M31</f>
        <v>0</v>
      </c>
      <c r="AV2" s="15" t="str">
        <f>入力シート!M33</f>
        <v/>
      </c>
      <c r="AW2" s="15">
        <f>入力シート!K36</f>
        <v>0</v>
      </c>
      <c r="AX2" s="15">
        <f>入力シート!Q36</f>
        <v>20</v>
      </c>
      <c r="AY2" s="15">
        <f>入力シート!L41</f>
        <v>0</v>
      </c>
      <c r="AZ2" s="54">
        <f>入力シート!M43</f>
        <v>0</v>
      </c>
      <c r="BA2" s="54">
        <f>入力シート!M45</f>
        <v>0</v>
      </c>
      <c r="BB2" s="15" t="str">
        <f>入力シート!M47</f>
        <v/>
      </c>
      <c r="BC2" s="15">
        <f>入力シート!K50</f>
        <v>0</v>
      </c>
      <c r="BD2" s="15">
        <f>入力シート!Q50</f>
        <v>20</v>
      </c>
      <c r="BE2" s="15" t="str">
        <f>入力シート!J53</f>
        <v>□</v>
      </c>
      <c r="BF2" s="15" t="str">
        <f>入力シート!J55</f>
        <v>☑</v>
      </c>
      <c r="BG2" s="15" t="str">
        <f>入力シート!J56</f>
        <v>☑</v>
      </c>
      <c r="BH2" s="15" t="str">
        <f>入力シート!K58</f>
        <v>□</v>
      </c>
      <c r="BI2" s="15" t="str">
        <f>入力シート!K59</f>
        <v>□</v>
      </c>
      <c r="BJ2" s="15" t="str">
        <f>入力シート!K60</f>
        <v>□</v>
      </c>
      <c r="BK2" s="15" t="str">
        <f>入力シート!K61</f>
        <v>□</v>
      </c>
      <c r="BL2" s="15" t="str">
        <f>入力シート!K62</f>
        <v>□</v>
      </c>
      <c r="BM2" s="15">
        <f>入力シート!N62</f>
        <v>0</v>
      </c>
      <c r="BN2" s="15" t="str">
        <f>入力シート!J64</f>
        <v>☑</v>
      </c>
      <c r="BO2" s="15" t="str">
        <f>入力シート!J65</f>
        <v>□</v>
      </c>
      <c r="BP2" s="15" t="str">
        <f>入力シート!J67</f>
        <v>☑</v>
      </c>
      <c r="BQ2" s="15">
        <f>入力シート!O67</f>
        <v>0</v>
      </c>
      <c r="BR2" s="15" t="str">
        <f>入力シート!J68</f>
        <v>□</v>
      </c>
      <c r="BS2" s="15" t="str">
        <f>入力シート!J69</f>
        <v>□</v>
      </c>
      <c r="BT2" s="15">
        <f>入力シート!K71</f>
        <v>0</v>
      </c>
      <c r="BU2" s="15">
        <f>入力シート!Q71</f>
        <v>5</v>
      </c>
      <c r="BV2" s="15" t="str">
        <f>入力シート!J74</f>
        <v>□</v>
      </c>
      <c r="BW2" s="15" t="str">
        <f>入力シート!J76</f>
        <v>☑</v>
      </c>
      <c r="BX2" s="15" t="str">
        <f>入力シート!K78</f>
        <v>□</v>
      </c>
      <c r="BY2" s="15" t="str">
        <f>入力シート!K79</f>
        <v>□</v>
      </c>
      <c r="BZ2" s="15" t="str">
        <f>入力シート!K80</f>
        <v>□</v>
      </c>
      <c r="CA2" s="15" t="str">
        <f>入力シート!J81</f>
        <v>☑</v>
      </c>
      <c r="CB2" s="15" t="str">
        <f>入力シート!K83</f>
        <v>☑</v>
      </c>
      <c r="CC2" s="15" t="str">
        <f>入力シート!K84</f>
        <v>☑</v>
      </c>
      <c r="CD2" s="15" t="str">
        <f>入力シート!K85</f>
        <v>☑</v>
      </c>
      <c r="CE2" s="15" t="str">
        <f>入力シート!K86</f>
        <v>☑</v>
      </c>
      <c r="CF2" s="15" t="str">
        <f>入力シート!K87</f>
        <v>☑</v>
      </c>
      <c r="CG2" s="15">
        <f>入力シート!N87</f>
        <v>0</v>
      </c>
      <c r="CH2" s="15" t="str">
        <f>入力シート!J89</f>
        <v>☑</v>
      </c>
      <c r="CI2" s="15" t="str">
        <f>入力シート!J90</f>
        <v>□</v>
      </c>
      <c r="CJ2" s="15" t="str">
        <f>入力シート!J92</f>
        <v>☑</v>
      </c>
      <c r="CK2" s="15">
        <f>入力シート!O92</f>
        <v>0</v>
      </c>
      <c r="CL2" s="15" t="str">
        <f>入力シート!J93</f>
        <v>□</v>
      </c>
      <c r="CM2" s="15" t="str">
        <f>入力シート!J94</f>
        <v>□</v>
      </c>
      <c r="CN2" s="15">
        <f>入力シート!K96</f>
        <v>0</v>
      </c>
      <c r="CO2" s="15">
        <f>入力シート!Q96</f>
        <v>5</v>
      </c>
      <c r="CP2" s="15">
        <f>入力シート!L101</f>
        <v>0</v>
      </c>
      <c r="CQ2" s="54">
        <f>入力シート!M103</f>
        <v>0</v>
      </c>
      <c r="CR2" s="54">
        <f>入力シート!M105</f>
        <v>0</v>
      </c>
      <c r="CS2" s="15" t="str">
        <f>入力シート!M107</f>
        <v/>
      </c>
      <c r="CT2" s="15">
        <f>入力シート!K110</f>
        <v>0</v>
      </c>
      <c r="CU2" s="15" t="str">
        <f>入力シート!Q109</f>
        <v/>
      </c>
      <c r="CV2" s="15" t="str">
        <f>入力シート!J113</f>
        <v>□</v>
      </c>
      <c r="CW2" s="15" t="str">
        <f>入力シート!J115</f>
        <v>☑</v>
      </c>
      <c r="CX2" s="15" t="str">
        <f>入力シート!K117</f>
        <v>□</v>
      </c>
      <c r="CY2" s="15" t="str">
        <f>入力シート!K118</f>
        <v>□</v>
      </c>
      <c r="CZ2" s="15" t="str">
        <f>入力シート!K119</f>
        <v>□</v>
      </c>
      <c r="DA2" s="15">
        <f>入力シート!N119</f>
        <v>0</v>
      </c>
      <c r="DB2" s="15" t="str">
        <f>入力シート!J121</f>
        <v>☑</v>
      </c>
      <c r="DC2" s="15" t="str">
        <f>入力シート!J122</f>
        <v>□</v>
      </c>
      <c r="DD2" s="15" t="str">
        <f>入力シート!J124</f>
        <v>☑</v>
      </c>
      <c r="DE2" s="15">
        <f>入力シート!O124</f>
        <v>0</v>
      </c>
      <c r="DF2" s="15" t="str">
        <f>入力シート!J125</f>
        <v>□</v>
      </c>
      <c r="DG2" s="15" t="str">
        <f>入力シート!J126</f>
        <v>□</v>
      </c>
      <c r="DH2" s="15">
        <f>入力シート!K128</f>
        <v>0</v>
      </c>
      <c r="DI2" s="15">
        <f>入力シート!Q128</f>
        <v>5</v>
      </c>
      <c r="DJ2" s="15" t="str">
        <f>入力シート!J131</f>
        <v>□</v>
      </c>
      <c r="DK2" s="15" t="str">
        <f>入力シート!J133</f>
        <v>☑</v>
      </c>
      <c r="DL2" s="15">
        <f>入力シート!M134</f>
        <v>0</v>
      </c>
      <c r="DM2" s="15">
        <f>入力シート!M135</f>
        <v>0</v>
      </c>
      <c r="DN2" s="15" t="str">
        <f>入力シート!J137</f>
        <v>☑</v>
      </c>
      <c r="DO2" s="15" t="str">
        <f>入力シート!J138</f>
        <v>□</v>
      </c>
      <c r="DP2" s="15" t="str">
        <f>入力シート!J140</f>
        <v>☑</v>
      </c>
      <c r="DQ2" s="15">
        <f>入力シート!O140</f>
        <v>0</v>
      </c>
      <c r="DR2" s="15" t="str">
        <f>入力シート!J141</f>
        <v>□</v>
      </c>
      <c r="DS2" s="15" t="str">
        <f>入力シート!J142</f>
        <v>□</v>
      </c>
      <c r="DT2" s="15">
        <f>入力シート!K144</f>
        <v>0</v>
      </c>
      <c r="DU2" s="15">
        <f>入力シート!Q144</f>
        <v>5</v>
      </c>
      <c r="DV2" s="15" t="str">
        <f>入力シート!J147</f>
        <v>□</v>
      </c>
      <c r="DW2" s="15" t="str">
        <f>入力シート!J149</f>
        <v>☑</v>
      </c>
      <c r="DX2" s="15" t="str">
        <f>入力シート!K150</f>
        <v>□</v>
      </c>
      <c r="DY2" s="15" t="str">
        <f>入力シート!K151</f>
        <v>□</v>
      </c>
      <c r="DZ2" s="15" t="str">
        <f>入力シート!J153</f>
        <v>☑</v>
      </c>
      <c r="EA2" s="15" t="str">
        <f>入力シート!J154</f>
        <v>□</v>
      </c>
      <c r="EB2" s="15" t="str">
        <f>入力シート!J156</f>
        <v>☑</v>
      </c>
      <c r="EC2" s="15">
        <f>入力シート!O156</f>
        <v>0</v>
      </c>
      <c r="ED2" s="15" t="str">
        <f>入力シート!J157</f>
        <v>□</v>
      </c>
      <c r="EE2" s="15" t="str">
        <f>入力シート!J158</f>
        <v>□</v>
      </c>
      <c r="EF2" s="15">
        <f>入力シート!K160</f>
        <v>0</v>
      </c>
      <c r="EG2" s="15">
        <f>入力シート!Q160</f>
        <v>5</v>
      </c>
      <c r="EH2" s="15" t="str">
        <f>入力シート!J163</f>
        <v>□</v>
      </c>
      <c r="EI2" s="15" t="str">
        <f>入力シート!J165</f>
        <v>☑</v>
      </c>
      <c r="EJ2" s="15" t="str">
        <f>入力シート!K167</f>
        <v>□</v>
      </c>
      <c r="EK2" s="15" t="str">
        <f>入力シート!K168</f>
        <v>□</v>
      </c>
      <c r="EL2" s="15" t="str">
        <f>入力シート!K169</f>
        <v>□</v>
      </c>
      <c r="EM2" s="15" t="str">
        <f>入力シート!K170</f>
        <v>□</v>
      </c>
      <c r="EN2" s="15" t="str">
        <f>入力シート!K171</f>
        <v>□</v>
      </c>
      <c r="EO2" s="15">
        <f>入力シート!N171</f>
        <v>0</v>
      </c>
      <c r="EP2" s="15" t="str">
        <f>入力シート!J172</f>
        <v>☑</v>
      </c>
      <c r="EQ2" s="15" t="str">
        <f>入力シート!K174</f>
        <v>□</v>
      </c>
      <c r="ER2" s="15" t="str">
        <f>入力シート!K175</f>
        <v>□</v>
      </c>
      <c r="ES2" s="15" t="str">
        <f>入力シート!K176</f>
        <v>□</v>
      </c>
      <c r="ET2" s="15">
        <f>入力シート!N176</f>
        <v>0</v>
      </c>
      <c r="EU2" s="15" t="str">
        <f>入力シート!J178</f>
        <v>☑</v>
      </c>
      <c r="EV2" s="15" t="str">
        <f>入力シート!J179</f>
        <v>□</v>
      </c>
      <c r="EW2" s="15" t="str">
        <f>入力シート!J181</f>
        <v>☑</v>
      </c>
      <c r="EX2" s="15">
        <f>入力シート!O181</f>
        <v>0</v>
      </c>
      <c r="EY2" s="15" t="str">
        <f>入力シート!J182</f>
        <v>□</v>
      </c>
      <c r="EZ2" s="15" t="str">
        <f>入力シート!J183</f>
        <v>□</v>
      </c>
      <c r="FA2" s="15">
        <f>入力シート!K185</f>
        <v>0</v>
      </c>
      <c r="FB2" s="15">
        <f>入力シート!Q185</f>
        <v>3</v>
      </c>
      <c r="FC2" s="15" t="str">
        <f>入力シート!J188</f>
        <v>□</v>
      </c>
      <c r="FD2" s="15" t="str">
        <f>入力シート!J190</f>
        <v>☑</v>
      </c>
      <c r="FE2" s="15" t="str">
        <f>入力シート!J191</f>
        <v>☑</v>
      </c>
      <c r="FF2" s="15" t="str">
        <f>入力シート!K193</f>
        <v>□</v>
      </c>
      <c r="FG2" s="15">
        <f>入力シート!O193</f>
        <v>0</v>
      </c>
      <c r="FH2" s="15" t="str">
        <f>入力シート!K194</f>
        <v>□</v>
      </c>
      <c r="FI2" s="15">
        <f>入力シート!N195</f>
        <v>0</v>
      </c>
      <c r="FJ2" s="15" t="str">
        <f>入力シート!J217</f>
        <v>☑</v>
      </c>
      <c r="FK2" s="15" t="str">
        <f>入力シート!J218</f>
        <v>□</v>
      </c>
      <c r="FL2" s="15" t="str">
        <f>入力シート!J220</f>
        <v>☑</v>
      </c>
      <c r="FM2" s="15">
        <f>入力シート!O220</f>
        <v>0</v>
      </c>
      <c r="FN2" s="15" t="str">
        <f>入力シート!J221</f>
        <v>□</v>
      </c>
      <c r="FO2" s="15" t="str">
        <f>入力シート!J222</f>
        <v>□</v>
      </c>
      <c r="FP2" s="15">
        <f>入力シート!K224</f>
        <v>0</v>
      </c>
      <c r="FQ2" s="15">
        <f>入力シート!Q224</f>
        <v>3</v>
      </c>
      <c r="FR2" s="15" t="str">
        <f>入力シート!J207</f>
        <v>□</v>
      </c>
      <c r="FS2" s="15" t="str">
        <f>入力シート!J209</f>
        <v>☑</v>
      </c>
      <c r="FT2" s="15" t="str">
        <f>入力シート!K211</f>
        <v>□</v>
      </c>
      <c r="FU2" s="15" t="str">
        <f>入力シート!K212</f>
        <v>□</v>
      </c>
      <c r="FV2" s="15" t="str">
        <f>入力シート!K213</f>
        <v>□</v>
      </c>
      <c r="FW2" s="15" t="str">
        <f>入力シート!K214</f>
        <v>□</v>
      </c>
      <c r="FX2" s="15" t="str">
        <f>入力シート!K215</f>
        <v>□</v>
      </c>
      <c r="FY2" s="15">
        <f>入力シート!N215</f>
        <v>0</v>
      </c>
      <c r="FZ2" s="15" t="str">
        <f>入力シート!J217</f>
        <v>☑</v>
      </c>
      <c r="GA2" s="15" t="str">
        <f>入力シート!J218</f>
        <v>□</v>
      </c>
      <c r="GB2" s="15" t="str">
        <f>入力シート!J220</f>
        <v>☑</v>
      </c>
      <c r="GC2" s="15">
        <f>入力シート!O220</f>
        <v>0</v>
      </c>
      <c r="GD2" s="15" t="str">
        <f>入力シート!J221</f>
        <v>□</v>
      </c>
      <c r="GE2" s="15" t="str">
        <f>入力シート!J222</f>
        <v>□</v>
      </c>
      <c r="GF2" s="15">
        <f>入力シート!K224</f>
        <v>0</v>
      </c>
      <c r="GG2" s="15">
        <f>入力シート!Q224</f>
        <v>3</v>
      </c>
      <c r="GH2" s="15" t="str">
        <f>入力シート!J227</f>
        <v>□</v>
      </c>
      <c r="GI2" s="15" t="str">
        <f>入力シート!J229</f>
        <v>☑</v>
      </c>
      <c r="GJ2" s="15" t="str">
        <f>入力シート!K231</f>
        <v>□</v>
      </c>
      <c r="GK2" s="15" t="str">
        <f>入力シート!K232</f>
        <v>□</v>
      </c>
      <c r="GL2" s="15" t="str">
        <f>入力シート!K233</f>
        <v>□</v>
      </c>
      <c r="GM2" s="15" t="str">
        <f>入力シート!K234</f>
        <v>□</v>
      </c>
      <c r="GN2" s="15" t="str">
        <f>入力シート!K235</f>
        <v>□</v>
      </c>
      <c r="GO2" s="15">
        <f>入力シート!N235</f>
        <v>0</v>
      </c>
      <c r="GP2" s="15" t="str">
        <f>入力シート!J237</f>
        <v>☑</v>
      </c>
      <c r="GQ2" s="15" t="str">
        <f>入力シート!J238</f>
        <v>□</v>
      </c>
      <c r="GR2" s="15" t="str">
        <f>入力シート!J240</f>
        <v>☑</v>
      </c>
      <c r="GS2" s="15">
        <f>入力シート!O240</f>
        <v>0</v>
      </c>
      <c r="GT2" s="15" t="str">
        <f>入力シート!J241</f>
        <v>□</v>
      </c>
      <c r="GU2" s="15" t="str">
        <f>入力シート!J242</f>
        <v>□</v>
      </c>
      <c r="GV2" s="15">
        <f>入力シート!K244</f>
        <v>0</v>
      </c>
      <c r="GW2" s="15">
        <f>入力シート!Q244</f>
        <v>3</v>
      </c>
      <c r="GX2" s="15" t="str">
        <f>入力シート!J247</f>
        <v>□</v>
      </c>
      <c r="GY2" s="15" t="str">
        <f>入力シート!J249</f>
        <v>☑</v>
      </c>
      <c r="GZ2" s="15" t="str">
        <f>入力シート!K251</f>
        <v>□</v>
      </c>
      <c r="HA2" s="15" t="str">
        <f>入力シート!K252</f>
        <v>□</v>
      </c>
      <c r="HB2" s="15" t="str">
        <f>入力シート!K253</f>
        <v>□</v>
      </c>
      <c r="HC2" s="15">
        <f>入力シート!N253</f>
        <v>0</v>
      </c>
      <c r="HD2" s="15" t="str">
        <f>入力シート!J254</f>
        <v>□</v>
      </c>
      <c r="HE2" s="15" t="str">
        <f>入力シート!K256</f>
        <v>□</v>
      </c>
      <c r="HF2" s="15" t="str">
        <f>入力シート!K257</f>
        <v>□</v>
      </c>
      <c r="HG2" s="15" t="str">
        <f>入力シート!K258</f>
        <v>□</v>
      </c>
      <c r="HH2" s="15">
        <f>入力シート!N258</f>
        <v>0</v>
      </c>
      <c r="HI2" s="15" t="str">
        <f>入力シート!J260</f>
        <v>☑</v>
      </c>
      <c r="HJ2" s="15" t="str">
        <f>入力シート!J261</f>
        <v>□</v>
      </c>
      <c r="HK2" s="15" t="str">
        <f>入力シート!J263</f>
        <v>☑</v>
      </c>
      <c r="HL2" s="15">
        <f>入力シート!O263</f>
        <v>0</v>
      </c>
      <c r="HM2" s="15" t="str">
        <f>入力シート!J264</f>
        <v>□</v>
      </c>
      <c r="HN2" s="15" t="str">
        <f>入力シート!J265</f>
        <v>□</v>
      </c>
      <c r="HO2" s="15">
        <f>入力シート!K267</f>
        <v>0</v>
      </c>
      <c r="HP2" s="15">
        <f>入力シート!Q267</f>
        <v>3</v>
      </c>
      <c r="HQ2" s="15" t="str">
        <f>入力シート!J270</f>
        <v>□</v>
      </c>
      <c r="HR2" s="15" t="str">
        <f>入力シート!J272</f>
        <v>☑</v>
      </c>
      <c r="HS2" s="15" t="str">
        <f>入力シート!K274</f>
        <v>□</v>
      </c>
      <c r="HT2" s="15" t="str">
        <f>入力シート!K275</f>
        <v>□</v>
      </c>
      <c r="HU2" s="15" t="str">
        <f>入力シート!K276</f>
        <v>□</v>
      </c>
      <c r="HV2" s="15" t="str">
        <f>入力シート!K277</f>
        <v>□</v>
      </c>
      <c r="HW2" s="15" t="str">
        <f>入力シート!K278</f>
        <v>□</v>
      </c>
      <c r="HX2" s="15">
        <f>入力シート!N278</f>
        <v>0</v>
      </c>
      <c r="HY2" s="15" t="str">
        <f>入力シート!J280</f>
        <v>☑</v>
      </c>
      <c r="HZ2" s="15" t="str">
        <f>入力シート!J281</f>
        <v>□</v>
      </c>
      <c r="IA2" s="15" t="str">
        <f>入力シート!J283</f>
        <v>☑</v>
      </c>
      <c r="IB2" s="15">
        <f>入力シート!O283</f>
        <v>0</v>
      </c>
      <c r="IC2" s="15" t="str">
        <f>入力シート!J284</f>
        <v>□</v>
      </c>
      <c r="ID2" s="15" t="str">
        <f>入力シート!J285</f>
        <v>□</v>
      </c>
      <c r="IE2" s="15">
        <f>入力シート!K287</f>
        <v>0</v>
      </c>
      <c r="IF2" s="15">
        <f>入力シート!Q287</f>
        <v>3</v>
      </c>
      <c r="IG2" s="15" t="str">
        <f>入力シート!J290</f>
        <v>□</v>
      </c>
      <c r="IH2" s="15" t="str">
        <f>入力シート!J292</f>
        <v>☑</v>
      </c>
      <c r="II2" s="15" t="str">
        <f>入力シート!K294</f>
        <v>□</v>
      </c>
      <c r="IJ2" s="15" t="str">
        <f>入力シート!K295</f>
        <v>□</v>
      </c>
      <c r="IK2" s="15" t="str">
        <f>入力シート!K296</f>
        <v>□</v>
      </c>
      <c r="IL2" s="15" t="str">
        <f>入力シート!K297</f>
        <v>□</v>
      </c>
      <c r="IM2" s="15">
        <f>入力シート!N297</f>
        <v>0</v>
      </c>
      <c r="IN2" s="15" t="str">
        <f>入力シート!J299</f>
        <v>☑</v>
      </c>
      <c r="IO2" s="15" t="str">
        <f>入力シート!J300</f>
        <v>□</v>
      </c>
      <c r="IP2" s="15" t="str">
        <f>入力シート!J302</f>
        <v>☑</v>
      </c>
      <c r="IQ2" s="15">
        <f>入力シート!O302</f>
        <v>0</v>
      </c>
      <c r="IR2" s="15" t="str">
        <f>入力シート!J303</f>
        <v>□</v>
      </c>
      <c r="IS2" s="15" t="str">
        <f>入力シート!J304</f>
        <v>□</v>
      </c>
      <c r="IT2" s="15">
        <f>入力シート!K306</f>
        <v>0</v>
      </c>
      <c r="IU2" s="15">
        <f>入力シート!Q306</f>
        <v>3</v>
      </c>
      <c r="IV2" s="15" t="str">
        <f>入力シート!J309</f>
        <v>□</v>
      </c>
      <c r="IW2" s="15" t="str">
        <f>入力シート!J311</f>
        <v>☑</v>
      </c>
      <c r="IX2" s="15" t="str">
        <f>入力シート!J312</f>
        <v>☑</v>
      </c>
      <c r="IY2" s="15" t="str">
        <f>入力シート!K314</f>
        <v>☑</v>
      </c>
      <c r="IZ2" s="15" t="str">
        <f>入力シート!K315</f>
        <v>☑</v>
      </c>
      <c r="JA2" s="15" t="str">
        <f>入力シート!J317</f>
        <v>□</v>
      </c>
      <c r="JB2" s="15" t="str">
        <f>入力シート!J319</f>
        <v>☑</v>
      </c>
      <c r="JC2" s="15" t="str">
        <f>入力シート!J320</f>
        <v>□</v>
      </c>
      <c r="JD2" s="15" t="str">
        <f>入力シート!J322</f>
        <v>☑</v>
      </c>
      <c r="JE2" s="15">
        <f>入力シート!O322</f>
        <v>0</v>
      </c>
      <c r="JF2" s="15" t="str">
        <f>入力シート!J323</f>
        <v>□</v>
      </c>
      <c r="JG2" s="15" t="str">
        <f>入力シート!J324</f>
        <v>□</v>
      </c>
      <c r="JH2" s="15">
        <f>入力シート!K326</f>
        <v>0</v>
      </c>
      <c r="JI2" s="15">
        <f>入力シート!Q326</f>
        <v>3</v>
      </c>
      <c r="JJ2" s="15" t="str">
        <f>入力シート!J329</f>
        <v>□</v>
      </c>
      <c r="JK2" s="15" t="str">
        <f>入力シート!J331</f>
        <v>☑</v>
      </c>
      <c r="JL2" s="15" t="str">
        <f>入力シート!K333</f>
        <v>□</v>
      </c>
      <c r="JM2" s="15" t="str">
        <f>入力シート!K334</f>
        <v>□</v>
      </c>
      <c r="JN2" s="15" t="str">
        <f>入力シート!K335</f>
        <v>□</v>
      </c>
      <c r="JO2" s="15" t="str">
        <f>入力シート!K336</f>
        <v>□</v>
      </c>
      <c r="JP2" s="15" t="str">
        <f>入力シート!K337</f>
        <v>□</v>
      </c>
      <c r="JQ2" s="15" t="str">
        <f>入力シート!K338</f>
        <v>□</v>
      </c>
      <c r="JR2" s="15">
        <f>入力シート!N338</f>
        <v>0</v>
      </c>
      <c r="JS2" s="15" t="str">
        <f>入力シート!J339</f>
        <v>☑</v>
      </c>
      <c r="JT2" s="15" t="str">
        <f>入力シート!J341</f>
        <v>☑</v>
      </c>
      <c r="JU2" s="15" t="str">
        <f>入力シート!J342</f>
        <v>□</v>
      </c>
      <c r="JV2" s="15" t="str">
        <f>入力シート!J344</f>
        <v>☑</v>
      </c>
      <c r="JW2" s="51">
        <f>入力シート!O344</f>
        <v>0</v>
      </c>
      <c r="JX2" s="15" t="str">
        <f>入力シート!J345</f>
        <v>□</v>
      </c>
      <c r="JY2" s="15" t="str">
        <f>入力シート!J346</f>
        <v>□</v>
      </c>
      <c r="JZ2" s="15">
        <f>入力シート!K348</f>
        <v>0</v>
      </c>
      <c r="KA2" s="15">
        <f>入力シート!Q348</f>
        <v>3</v>
      </c>
      <c r="KB2" s="15" t="str">
        <f>入力シート!J351</f>
        <v>□</v>
      </c>
      <c r="KC2" s="15" t="str">
        <f>入力シート!J353</f>
        <v>☑</v>
      </c>
      <c r="KD2" s="15" t="str">
        <f>入力シート!K355</f>
        <v>□</v>
      </c>
      <c r="KE2" s="15" t="str">
        <f>入力シート!K356</f>
        <v>□</v>
      </c>
      <c r="KF2" s="15" t="str">
        <f>入力シート!K357</f>
        <v>□</v>
      </c>
      <c r="KG2" s="15" t="str">
        <f>入力シート!J358</f>
        <v>☑</v>
      </c>
      <c r="KH2" s="15" t="str">
        <f>入力シート!K360</f>
        <v>□</v>
      </c>
      <c r="KI2" s="15" t="str">
        <f>入力シート!K361</f>
        <v>□</v>
      </c>
      <c r="KJ2" s="15" t="str">
        <f>入力シート!K362</f>
        <v>□</v>
      </c>
      <c r="KK2" s="15" t="str">
        <f>入力シート!J363</f>
        <v>☑</v>
      </c>
      <c r="KL2" s="15" t="str">
        <f>入力シート!K365</f>
        <v>□</v>
      </c>
      <c r="KM2" s="15" t="str">
        <f>入力シート!K366</f>
        <v>□</v>
      </c>
      <c r="KN2" s="15" t="str">
        <f>入力シート!K367</f>
        <v>□</v>
      </c>
      <c r="KO2" s="15">
        <f>入力シート!N367</f>
        <v>0</v>
      </c>
      <c r="KP2" s="15" t="str">
        <f>入力シート!J369</f>
        <v>☑</v>
      </c>
      <c r="KQ2" s="15" t="str">
        <f>入力シート!J370</f>
        <v>□</v>
      </c>
      <c r="KR2" s="15" t="str">
        <f>入力シート!J372</f>
        <v>☑</v>
      </c>
      <c r="KS2" s="51">
        <f>入力シート!O372</f>
        <v>0</v>
      </c>
      <c r="KT2" s="15" t="str">
        <f>入力シート!J373</f>
        <v>□</v>
      </c>
      <c r="KU2" s="15" t="str">
        <f>入力シート!J374</f>
        <v>□</v>
      </c>
      <c r="KV2" s="15">
        <f>入力シート!K376</f>
        <v>0</v>
      </c>
      <c r="KW2" s="15">
        <f>入力シート!Q376</f>
        <v>3</v>
      </c>
      <c r="KX2" s="55">
        <f>入力シート!Q378</f>
        <v>100</v>
      </c>
      <c r="KY2" s="15" t="str">
        <f>入力シート!AA22</f>
        <v>□</v>
      </c>
      <c r="KZ2" s="15">
        <f>入力シート!AC25</f>
        <v>0</v>
      </c>
      <c r="LA2" s="54">
        <f>入力シート!AD27</f>
        <v>0</v>
      </c>
      <c r="LB2" s="54">
        <f>入力シート!AD29</f>
        <v>0</v>
      </c>
      <c r="LC2" s="54">
        <f>入力シート!AD31</f>
        <v>0</v>
      </c>
      <c r="LD2" s="15" t="str">
        <f>入力シート!AD33</f>
        <v/>
      </c>
      <c r="LE2" s="15">
        <f>入力シート!AB36</f>
        <v>0</v>
      </c>
      <c r="LF2" s="15">
        <f>入力シート!AH36</f>
        <v>20</v>
      </c>
      <c r="LG2" s="15" t="str">
        <f>入力シート!AK38</f>
        <v>□</v>
      </c>
      <c r="LH2" s="15">
        <f>入力シート!AC41</f>
        <v>0</v>
      </c>
      <c r="LI2" s="54">
        <f>入力シート!AD43</f>
        <v>0</v>
      </c>
      <c r="LJ2" s="54">
        <f>入力シート!AD45</f>
        <v>0</v>
      </c>
      <c r="LK2" s="15" t="str">
        <f>入力シート!AD47</f>
        <v/>
      </c>
      <c r="LL2" s="15">
        <f>入力シート!AB50</f>
        <v>0</v>
      </c>
      <c r="LM2" s="15">
        <f>入力シート!AH50</f>
        <v>20</v>
      </c>
      <c r="LN2" s="15" t="str">
        <f>入力シート!AA52</f>
        <v>☑</v>
      </c>
      <c r="LO2" s="15" t="str">
        <f>入力シート!AA53</f>
        <v>□</v>
      </c>
      <c r="LP2" s="15" t="str">
        <f>入力シート!AA55</f>
        <v>□</v>
      </c>
      <c r="LQ2" s="15" t="str">
        <f>入力シート!AA56</f>
        <v>□</v>
      </c>
      <c r="LR2" s="15" t="str">
        <f>入力シート!AB58</f>
        <v>□</v>
      </c>
      <c r="LS2" s="15" t="str">
        <f>入力シート!AB59</f>
        <v>□</v>
      </c>
      <c r="LT2" s="15" t="str">
        <f>入力シート!AB60</f>
        <v>□</v>
      </c>
      <c r="LU2" s="15" t="str">
        <f>入力シート!AB61</f>
        <v>□</v>
      </c>
      <c r="LV2" s="15" t="str">
        <f>入力シート!AB62</f>
        <v>□</v>
      </c>
      <c r="LW2" s="15">
        <f>入力シート!AE62</f>
        <v>0</v>
      </c>
      <c r="LX2" s="15" t="str">
        <f>入力シート!AA64</f>
        <v>□</v>
      </c>
      <c r="LY2" s="15" t="str">
        <f>入力シート!AA65</f>
        <v>□</v>
      </c>
      <c r="LZ2" s="15" t="str">
        <f>入力シート!AA67</f>
        <v>□</v>
      </c>
      <c r="MA2" s="15">
        <f>入力シート!AF67</f>
        <v>0</v>
      </c>
      <c r="MB2" s="15" t="str">
        <f>入力シート!AA68</f>
        <v>□</v>
      </c>
      <c r="MC2" s="15" t="str">
        <f>入力シート!AA69</f>
        <v>□</v>
      </c>
      <c r="MD2" s="15">
        <f>入力シート!AB71</f>
        <v>0</v>
      </c>
      <c r="ME2" s="15">
        <f>入力シート!AH71</f>
        <v>5</v>
      </c>
      <c r="MF2" s="15" t="str">
        <f>入力シート!AA73</f>
        <v>☑</v>
      </c>
      <c r="MG2" s="15" t="str">
        <f>入力シート!AA74</f>
        <v>□</v>
      </c>
      <c r="MH2" s="15" t="str">
        <f>入力シート!AA76</f>
        <v>□</v>
      </c>
      <c r="MI2" s="15" t="str">
        <f>入力シート!AB78</f>
        <v>□</v>
      </c>
      <c r="MJ2" s="15" t="str">
        <f>入力シート!AB79</f>
        <v>□</v>
      </c>
      <c r="MK2" s="15" t="str">
        <f>入力シート!AB80</f>
        <v>□</v>
      </c>
      <c r="ML2" s="15" t="str">
        <f>入力シート!AA81</f>
        <v>□</v>
      </c>
      <c r="MM2" s="15" t="str">
        <f>入力シート!AB83</f>
        <v>□</v>
      </c>
      <c r="MN2" s="15" t="str">
        <f>入力シート!AB84</f>
        <v>□</v>
      </c>
      <c r="MO2" s="15" t="str">
        <f>入力シート!AB85</f>
        <v>□</v>
      </c>
      <c r="MP2" s="15" t="str">
        <f>入力シート!AB86</f>
        <v>□</v>
      </c>
      <c r="MQ2" s="15" t="str">
        <f>入力シート!AB87</f>
        <v>□</v>
      </c>
      <c r="MR2" s="15">
        <f>入力シート!AE87</f>
        <v>0</v>
      </c>
      <c r="MS2" s="15" t="str">
        <f>入力シート!AA89</f>
        <v>□</v>
      </c>
      <c r="MT2" s="15" t="str">
        <f>入力シート!AA90</f>
        <v>□</v>
      </c>
      <c r="MU2" s="15" t="str">
        <f>入力シート!AA92</f>
        <v>□</v>
      </c>
      <c r="MV2" s="15">
        <f>入力シート!AF92</f>
        <v>0</v>
      </c>
      <c r="MW2" s="15" t="str">
        <f>入力シート!AA93</f>
        <v>□</v>
      </c>
      <c r="MX2" s="15" t="str">
        <f>入力シート!AA94</f>
        <v>□</v>
      </c>
      <c r="MY2" s="15">
        <f>入力シート!AB96</f>
        <v>0</v>
      </c>
      <c r="MZ2" s="15">
        <f>入力シート!AH96</f>
        <v>5</v>
      </c>
      <c r="NA2" s="15" t="str">
        <f>入力シート!AA98</f>
        <v>□</v>
      </c>
      <c r="NB2" s="15">
        <f>入力シート!AC101</f>
        <v>0</v>
      </c>
      <c r="NC2" s="54">
        <f>入力シート!AD103</f>
        <v>0</v>
      </c>
      <c r="ND2" s="54">
        <f>入力シート!AD105</f>
        <v>0</v>
      </c>
      <c r="NE2" s="15" t="str">
        <f>入力シート!AD107</f>
        <v/>
      </c>
      <c r="NF2" s="15">
        <f>入力シート!AB110</f>
        <v>0</v>
      </c>
      <c r="NG2" s="15" t="str">
        <f>入力シート!AH109</f>
        <v/>
      </c>
      <c r="NH2" s="15" t="str">
        <f>入力シート!AA112</f>
        <v>☑</v>
      </c>
      <c r="NI2" s="15" t="str">
        <f>入力シート!AA113</f>
        <v>□</v>
      </c>
      <c r="NJ2" s="15" t="str">
        <f>入力シート!AA115</f>
        <v>□</v>
      </c>
      <c r="NK2" s="15" t="str">
        <f>入力シート!AB117</f>
        <v>□</v>
      </c>
      <c r="NL2" s="15" t="str">
        <f>入力シート!AB118</f>
        <v>□</v>
      </c>
      <c r="NM2" s="15" t="str">
        <f>入力シート!AB119</f>
        <v>□</v>
      </c>
      <c r="NN2" s="15">
        <f>入力シート!AE119</f>
        <v>0</v>
      </c>
      <c r="NO2" s="15" t="str">
        <f>入力シート!AA121</f>
        <v>□</v>
      </c>
      <c r="NP2" s="15" t="str">
        <f>入力シート!AA122</f>
        <v>□</v>
      </c>
      <c r="NQ2" s="15" t="str">
        <f>入力シート!AA124</f>
        <v>□</v>
      </c>
      <c r="NR2" s="15">
        <f>入力シート!AF124</f>
        <v>0</v>
      </c>
      <c r="NS2" s="15" t="str">
        <f>入力シート!AA125</f>
        <v>□</v>
      </c>
      <c r="NT2" s="15" t="str">
        <f>入力シート!AA126</f>
        <v>□</v>
      </c>
      <c r="NU2" s="15">
        <f>入力シート!AB128</f>
        <v>0</v>
      </c>
      <c r="NV2" s="15">
        <f>入力シート!AH128</f>
        <v>5</v>
      </c>
      <c r="NW2" s="15" t="str">
        <f>入力シート!AA130</f>
        <v>☑</v>
      </c>
      <c r="NX2" s="15" t="str">
        <f>入力シート!AA131</f>
        <v>□</v>
      </c>
      <c r="NY2" s="15" t="str">
        <f>入力シート!AA133</f>
        <v>□</v>
      </c>
      <c r="NZ2" s="15">
        <f>入力シート!AD134</f>
        <v>0</v>
      </c>
      <c r="OA2" s="15">
        <f>入力シート!AD135</f>
        <v>0</v>
      </c>
      <c r="OB2" s="15" t="str">
        <f>入力シート!AA137</f>
        <v>□</v>
      </c>
      <c r="OC2" s="15" t="str">
        <f>入力シート!AA138</f>
        <v>□</v>
      </c>
      <c r="OD2" s="15" t="str">
        <f>入力シート!AA140</f>
        <v>□</v>
      </c>
      <c r="OE2" s="15">
        <f>入力シート!AF140</f>
        <v>0</v>
      </c>
      <c r="OF2" s="15" t="str">
        <f>入力シート!AA141</f>
        <v>□</v>
      </c>
      <c r="OG2" s="15" t="str">
        <f>入力シート!AA142</f>
        <v>□</v>
      </c>
      <c r="OH2" s="15">
        <f>入力シート!AB144</f>
        <v>0</v>
      </c>
      <c r="OI2" s="15">
        <f>入力シート!AH144</f>
        <v>5</v>
      </c>
      <c r="OJ2" s="15" t="str">
        <f>入力シート!AA146</f>
        <v>☑</v>
      </c>
      <c r="OK2" s="15" t="str">
        <f>入力シート!AA147</f>
        <v>□</v>
      </c>
      <c r="OL2" s="15" t="str">
        <f>入力シート!AA149</f>
        <v>□</v>
      </c>
      <c r="OM2" s="15" t="str">
        <f>入力シート!AB150</f>
        <v>□</v>
      </c>
      <c r="ON2" s="15" t="str">
        <f>入力シート!AB151</f>
        <v>□</v>
      </c>
      <c r="OO2" s="15" t="str">
        <f>入力シート!AA153</f>
        <v>□</v>
      </c>
      <c r="OP2" s="15" t="str">
        <f>入力シート!AA154</f>
        <v>□</v>
      </c>
      <c r="OQ2" s="15" t="str">
        <f>入力シート!AA156</f>
        <v>□</v>
      </c>
      <c r="OR2" s="51">
        <f>入力シート!AF156</f>
        <v>0</v>
      </c>
      <c r="OS2" s="15" t="str">
        <f>入力シート!AA157</f>
        <v>□</v>
      </c>
      <c r="OT2" s="15" t="str">
        <f>入力シート!AA158</f>
        <v>□</v>
      </c>
      <c r="OU2" s="15">
        <f>入力シート!AB160</f>
        <v>0</v>
      </c>
      <c r="OV2" s="15">
        <f>入力シート!AH160</f>
        <v>5</v>
      </c>
      <c r="OW2" s="15" t="str">
        <f>入力シート!AA162</f>
        <v>☑</v>
      </c>
      <c r="OX2" s="15" t="str">
        <f>入力シート!AA163</f>
        <v>□</v>
      </c>
      <c r="OY2" s="15" t="str">
        <f>入力シート!AA165</f>
        <v>□</v>
      </c>
      <c r="OZ2" s="15" t="str">
        <f>入力シート!AB167</f>
        <v>□</v>
      </c>
      <c r="PA2" s="15" t="str">
        <f>入力シート!AB168</f>
        <v>□</v>
      </c>
      <c r="PB2" s="15" t="str">
        <f>入力シート!AB169</f>
        <v>□</v>
      </c>
      <c r="PC2" s="15" t="str">
        <f>入力シート!AB170</f>
        <v>□</v>
      </c>
      <c r="PD2" s="15" t="str">
        <f>入力シート!AB171</f>
        <v>□</v>
      </c>
      <c r="PE2" s="15">
        <f>入力シート!AE171</f>
        <v>0</v>
      </c>
      <c r="PF2" s="15" t="str">
        <f>入力シート!AA172</f>
        <v>□</v>
      </c>
      <c r="PG2" s="15" t="str">
        <f>入力シート!AB174</f>
        <v>□</v>
      </c>
      <c r="PH2" s="15" t="str">
        <f>入力シート!AB175</f>
        <v>□</v>
      </c>
      <c r="PI2" s="15" t="str">
        <f>入力シート!AB176</f>
        <v>□</v>
      </c>
      <c r="PJ2" s="15">
        <f>入力シート!AE176</f>
        <v>0</v>
      </c>
      <c r="PK2" s="15" t="str">
        <f>入力シート!AA178</f>
        <v>□</v>
      </c>
      <c r="PL2" s="15" t="str">
        <f>入力シート!AA179</f>
        <v>□</v>
      </c>
      <c r="PM2" s="15" t="str">
        <f>入力シート!AA181</f>
        <v>□</v>
      </c>
      <c r="PN2" s="15">
        <f>入力シート!AF181</f>
        <v>0</v>
      </c>
      <c r="PO2" s="15" t="str">
        <f>入力シート!AA182</f>
        <v>□</v>
      </c>
      <c r="PP2" s="15" t="str">
        <f>入力シート!AA183</f>
        <v>□</v>
      </c>
      <c r="PQ2" s="15">
        <f>入力シート!AB185</f>
        <v>0</v>
      </c>
      <c r="PR2" s="15">
        <f>入力シート!AH185</f>
        <v>3</v>
      </c>
      <c r="PS2" s="15" t="str">
        <f>入力シート!AA187</f>
        <v>☑</v>
      </c>
      <c r="PT2" s="15" t="str">
        <f>入力シート!AA188</f>
        <v>□</v>
      </c>
      <c r="PU2" s="15" t="str">
        <f>入力シート!AA190</f>
        <v>□</v>
      </c>
      <c r="PV2" s="15" t="str">
        <f>入力シート!AA191</f>
        <v>□</v>
      </c>
      <c r="PW2" s="15" t="str">
        <f>入力シート!AB193</f>
        <v>□</v>
      </c>
      <c r="PX2" s="15">
        <f>入力シート!AF193</f>
        <v>0</v>
      </c>
      <c r="PY2" s="15" t="str">
        <f>入力シート!AB194</f>
        <v>□</v>
      </c>
      <c r="PZ2" s="15">
        <f>入力シート!AE195</f>
        <v>0</v>
      </c>
      <c r="QA2" s="15" t="str">
        <f>入力シート!AA217</f>
        <v>□</v>
      </c>
      <c r="QB2" s="15" t="str">
        <f>入力シート!AA218</f>
        <v>□</v>
      </c>
      <c r="QC2" s="15" t="str">
        <f>入力シート!AA220</f>
        <v>□</v>
      </c>
      <c r="QD2" s="15">
        <f>入力シート!AF220</f>
        <v>0</v>
      </c>
      <c r="QE2" s="15" t="str">
        <f>入力シート!AA221</f>
        <v>□</v>
      </c>
      <c r="QF2" s="15" t="str">
        <f>入力シート!AA222</f>
        <v>□</v>
      </c>
      <c r="QG2" s="15">
        <f>入力シート!AB224</f>
        <v>0</v>
      </c>
      <c r="QH2" s="15">
        <f>入力シート!AH224</f>
        <v>3</v>
      </c>
      <c r="QI2" s="15" t="str">
        <f>入力シート!AA206</f>
        <v>☑</v>
      </c>
      <c r="QJ2" s="15" t="str">
        <f>入力シート!AA207</f>
        <v>□</v>
      </c>
      <c r="QK2" s="15" t="str">
        <f>入力シート!AA209</f>
        <v>□</v>
      </c>
      <c r="QL2" s="15" t="str">
        <f>入力シート!AB211</f>
        <v>□</v>
      </c>
      <c r="QM2" s="15" t="str">
        <f>入力シート!AB212</f>
        <v>□</v>
      </c>
      <c r="QN2" s="15" t="str">
        <f>入力シート!AB213</f>
        <v>□</v>
      </c>
      <c r="QO2" s="15" t="str">
        <f>入力シート!AB214</f>
        <v>□</v>
      </c>
      <c r="QP2" s="15" t="str">
        <f>入力シート!AB215</f>
        <v>□</v>
      </c>
      <c r="QQ2" s="15">
        <f>入力シート!AE215</f>
        <v>0</v>
      </c>
      <c r="QR2" s="15" t="str">
        <f>入力シート!AA217</f>
        <v>□</v>
      </c>
      <c r="QS2" s="15" t="str">
        <f>入力シート!AA218</f>
        <v>□</v>
      </c>
      <c r="QT2" s="15" t="str">
        <f>入力シート!AA220</f>
        <v>□</v>
      </c>
      <c r="QU2" s="15">
        <f>入力シート!AF220</f>
        <v>0</v>
      </c>
      <c r="QV2" s="15" t="str">
        <f>入力シート!AA221</f>
        <v>□</v>
      </c>
      <c r="QW2" s="15" t="str">
        <f>入力シート!AA222</f>
        <v>□</v>
      </c>
      <c r="QX2" s="15">
        <f>入力シート!AB224</f>
        <v>0</v>
      </c>
      <c r="QY2" s="15">
        <f>入力シート!AH224</f>
        <v>3</v>
      </c>
      <c r="QZ2" s="15" t="str">
        <f>入力シート!AA226</f>
        <v>☑</v>
      </c>
      <c r="RA2" s="15" t="str">
        <f>入力シート!AA227</f>
        <v>□</v>
      </c>
      <c r="RB2" s="15" t="str">
        <f>入力シート!AA229</f>
        <v>□</v>
      </c>
      <c r="RC2" s="15" t="str">
        <f>入力シート!AB231</f>
        <v>□</v>
      </c>
      <c r="RD2" s="15" t="str">
        <f>入力シート!AB232</f>
        <v>□</v>
      </c>
      <c r="RE2" s="15" t="str">
        <f>入力シート!AB233</f>
        <v>□</v>
      </c>
      <c r="RF2" s="15" t="str">
        <f>入力シート!AB234</f>
        <v>□</v>
      </c>
      <c r="RG2" s="15" t="str">
        <f>入力シート!AB235</f>
        <v>□</v>
      </c>
      <c r="RH2" s="15">
        <f>入力シート!AE235</f>
        <v>0</v>
      </c>
      <c r="RI2" s="15" t="str">
        <f>入力シート!AA237</f>
        <v>□</v>
      </c>
      <c r="RJ2" s="15" t="str">
        <f>入力シート!AA238</f>
        <v>□</v>
      </c>
      <c r="RK2" s="15" t="str">
        <f>入力シート!AA240</f>
        <v>□</v>
      </c>
      <c r="RL2" s="15">
        <f>入力シート!AF240</f>
        <v>0</v>
      </c>
      <c r="RM2" s="15" t="str">
        <f>入力シート!AA241</f>
        <v>□</v>
      </c>
      <c r="RN2" s="15" t="str">
        <f>入力シート!AA242</f>
        <v>□</v>
      </c>
      <c r="RO2" s="15">
        <f>入力シート!AB244</f>
        <v>0</v>
      </c>
      <c r="RP2" s="15">
        <f>入力シート!AH244</f>
        <v>3</v>
      </c>
      <c r="RQ2" s="15" t="str">
        <f>入力シート!AA246</f>
        <v>☑</v>
      </c>
      <c r="RR2" s="15" t="str">
        <f>入力シート!AA247</f>
        <v>□</v>
      </c>
      <c r="RS2" s="15" t="str">
        <f>入力シート!AA249</f>
        <v>□</v>
      </c>
      <c r="RT2" s="15" t="str">
        <f>入力シート!AB251</f>
        <v>□</v>
      </c>
      <c r="RU2" s="15" t="str">
        <f>入力シート!AB252</f>
        <v>□</v>
      </c>
      <c r="RV2" s="15" t="str">
        <f>入力シート!AB253</f>
        <v>□</v>
      </c>
      <c r="RW2" s="15">
        <f>入力シート!AE253</f>
        <v>0</v>
      </c>
      <c r="RX2" s="15" t="str">
        <f>入力シート!AA254</f>
        <v>□</v>
      </c>
      <c r="RY2" s="15" t="str">
        <f>入力シート!AB256</f>
        <v>□</v>
      </c>
      <c r="RZ2" s="15" t="str">
        <f>入力シート!AB257</f>
        <v>□</v>
      </c>
      <c r="SA2" s="15" t="str">
        <f>入力シート!AB258</f>
        <v>□</v>
      </c>
      <c r="SB2" s="15">
        <f>入力シート!AE258</f>
        <v>0</v>
      </c>
      <c r="SC2" s="15" t="str">
        <f>入力シート!AA260</f>
        <v>□</v>
      </c>
      <c r="SD2" s="15" t="str">
        <f>入力シート!AA261</f>
        <v>□</v>
      </c>
      <c r="SE2" s="15" t="str">
        <f>入力シート!AA263</f>
        <v>□</v>
      </c>
      <c r="SF2" s="51">
        <f>入力シート!AF263</f>
        <v>0</v>
      </c>
      <c r="SG2" s="15" t="str">
        <f>入力シート!AA264</f>
        <v>□</v>
      </c>
      <c r="SH2" s="15" t="str">
        <f>入力シート!AA265</f>
        <v>□</v>
      </c>
      <c r="SI2" s="15">
        <f>入力シート!AB267</f>
        <v>0</v>
      </c>
      <c r="SJ2" s="15">
        <f>入力シート!AH267</f>
        <v>3</v>
      </c>
      <c r="SK2" s="15" t="str">
        <f>入力シート!AA269</f>
        <v>☑</v>
      </c>
      <c r="SL2" s="15" t="str">
        <f>入力シート!AA270</f>
        <v>□</v>
      </c>
      <c r="SM2" s="15" t="str">
        <f>入力シート!AA272</f>
        <v>□</v>
      </c>
      <c r="SN2" s="15" t="str">
        <f>入力シート!AB274</f>
        <v>□</v>
      </c>
      <c r="SO2" s="15" t="str">
        <f>入力シート!AB275</f>
        <v>□</v>
      </c>
      <c r="SP2" s="15" t="str">
        <f>入力シート!AB276</f>
        <v>□</v>
      </c>
      <c r="SQ2" s="15" t="str">
        <f>入力シート!AB277</f>
        <v>□</v>
      </c>
      <c r="SR2" s="15" t="str">
        <f>入力シート!AB278</f>
        <v>□</v>
      </c>
      <c r="SS2" s="15">
        <f>入力シート!AE278</f>
        <v>0</v>
      </c>
      <c r="ST2" s="15" t="str">
        <f>入力シート!AA280</f>
        <v>□</v>
      </c>
      <c r="SU2" s="15" t="str">
        <f>入力シート!AA281</f>
        <v>□</v>
      </c>
      <c r="SV2" s="15" t="str">
        <f>入力シート!AA283</f>
        <v>□</v>
      </c>
      <c r="SW2" s="51">
        <f>入力シート!AF283</f>
        <v>0</v>
      </c>
      <c r="SX2" s="15" t="str">
        <f>入力シート!AA284</f>
        <v>□</v>
      </c>
      <c r="SY2" s="15" t="str">
        <f>入力シート!AA285</f>
        <v>□</v>
      </c>
      <c r="SZ2" s="15">
        <f>入力シート!AB287</f>
        <v>0</v>
      </c>
      <c r="TA2" s="55">
        <f>入力シート!AH287</f>
        <v>3</v>
      </c>
      <c r="TB2" s="55" t="str">
        <f>入力シート!AA289</f>
        <v>☑</v>
      </c>
      <c r="TC2" s="15" t="str">
        <f>入力シート!AA290</f>
        <v>□</v>
      </c>
      <c r="TD2" s="15" t="str">
        <f>入力シート!AA292</f>
        <v>□</v>
      </c>
      <c r="TE2" s="15" t="str">
        <f>入力シート!AB294</f>
        <v>□</v>
      </c>
      <c r="TF2" s="15" t="str">
        <f>入力シート!AB295</f>
        <v>□</v>
      </c>
      <c r="TG2" s="15" t="str">
        <f>入力シート!AB296</f>
        <v>□</v>
      </c>
      <c r="TH2" s="15" t="str">
        <f>入力シート!AB297</f>
        <v>□</v>
      </c>
      <c r="TI2" s="15">
        <f>入力シート!AE297</f>
        <v>0</v>
      </c>
      <c r="TJ2" s="15" t="str">
        <f>入力シート!AA299</f>
        <v>□</v>
      </c>
      <c r="TK2" s="15" t="str">
        <f>入力シート!AA300</f>
        <v>□</v>
      </c>
      <c r="TL2" s="15" t="str">
        <f>入力シート!AA302</f>
        <v>□</v>
      </c>
      <c r="TM2" s="51">
        <f>入力シート!AF302</f>
        <v>0</v>
      </c>
      <c r="TN2" s="15" t="str">
        <f>入力シート!AA303</f>
        <v>□</v>
      </c>
      <c r="TO2" s="15" t="str">
        <f>入力シート!AA304</f>
        <v>□</v>
      </c>
      <c r="TP2" s="15">
        <f>入力シート!AB306</f>
        <v>0</v>
      </c>
      <c r="TQ2" s="55">
        <f>入力シート!AH306</f>
        <v>3</v>
      </c>
      <c r="TR2" s="55" t="str">
        <f>入力シート!AA308</f>
        <v>☑</v>
      </c>
      <c r="TS2" s="15" t="str">
        <f>入力シート!AA309</f>
        <v>□</v>
      </c>
      <c r="TT2" s="15" t="str">
        <f>入力シート!AA311</f>
        <v>□</v>
      </c>
      <c r="TU2" s="15" t="str">
        <f>入力シート!AA312</f>
        <v>□</v>
      </c>
      <c r="TV2" s="15" t="str">
        <f>入力シート!AB314</f>
        <v>☑</v>
      </c>
      <c r="TW2" s="15" t="str">
        <f>入力シート!AB315</f>
        <v>☑</v>
      </c>
      <c r="TX2" s="15" t="str">
        <f>入力シート!AA317</f>
        <v>□</v>
      </c>
      <c r="TY2" s="15" t="str">
        <f>入力シート!AA319</f>
        <v>□</v>
      </c>
      <c r="TZ2" s="15" t="str">
        <f>入力シート!AA320</f>
        <v>□</v>
      </c>
      <c r="UA2" s="15" t="str">
        <f>入力シート!AA322</f>
        <v>□</v>
      </c>
      <c r="UB2" s="51">
        <f>入力シート!AF322</f>
        <v>0</v>
      </c>
      <c r="UC2" s="15" t="str">
        <f>入力シート!AA323</f>
        <v>□</v>
      </c>
      <c r="UD2" s="15" t="str">
        <f>入力シート!AA324</f>
        <v>□</v>
      </c>
      <c r="UE2" s="15">
        <f>入力シート!AB326</f>
        <v>0</v>
      </c>
      <c r="UF2" s="55">
        <f>入力シート!AH326</f>
        <v>3</v>
      </c>
      <c r="UG2" s="55" t="str">
        <f>入力シート!AA328</f>
        <v>☑</v>
      </c>
      <c r="UH2" s="15" t="str">
        <f>入力シート!AA329</f>
        <v>□</v>
      </c>
      <c r="UI2" s="15" t="str">
        <f>入力シート!AA331</f>
        <v>□</v>
      </c>
      <c r="UJ2" s="15" t="str">
        <f>入力シート!AB333</f>
        <v>□</v>
      </c>
      <c r="UK2" s="15" t="str">
        <f>入力シート!AB334</f>
        <v>□</v>
      </c>
      <c r="UL2" s="15" t="str">
        <f>入力シート!AB335</f>
        <v>□</v>
      </c>
      <c r="UM2" s="15" t="str">
        <f>入力シート!AB336</f>
        <v>□</v>
      </c>
      <c r="UN2" s="15" t="str">
        <f>入力シート!AB337</f>
        <v>□</v>
      </c>
      <c r="UO2" s="15" t="str">
        <f>入力シート!AB338</f>
        <v>□</v>
      </c>
      <c r="UP2" s="15">
        <f>入力シート!AE338</f>
        <v>0</v>
      </c>
      <c r="UQ2" s="15" t="str">
        <f>入力シート!AA339</f>
        <v>□</v>
      </c>
      <c r="UR2" s="15" t="str">
        <f>入力シート!AA341</f>
        <v>□</v>
      </c>
      <c r="US2" s="15" t="str">
        <f>入力シート!AA342</f>
        <v>□</v>
      </c>
      <c r="UT2" s="15" t="str">
        <f>入力シート!AA344</f>
        <v>□</v>
      </c>
      <c r="UU2" s="51">
        <f>入力シート!AF344</f>
        <v>0</v>
      </c>
      <c r="UV2" s="15" t="str">
        <f>入力シート!AA345</f>
        <v>□</v>
      </c>
      <c r="UW2" s="15" t="str">
        <f>入力シート!AA346</f>
        <v>□</v>
      </c>
      <c r="UX2" s="15">
        <f>入力シート!AB348</f>
        <v>0</v>
      </c>
      <c r="UY2" s="55">
        <f>入力シート!AH348</f>
        <v>3</v>
      </c>
      <c r="UZ2" s="55" t="str">
        <f>入力シート!AA350</f>
        <v>☑</v>
      </c>
      <c r="VA2" s="15" t="str">
        <f>入力シート!AA351</f>
        <v>□</v>
      </c>
      <c r="VB2" s="15" t="str">
        <f>入力シート!AA353</f>
        <v>□</v>
      </c>
      <c r="VC2" s="15" t="str">
        <f>入力シート!AB355</f>
        <v>□</v>
      </c>
      <c r="VD2" s="15" t="str">
        <f>入力シート!AB356</f>
        <v>□</v>
      </c>
      <c r="VE2" s="15" t="str">
        <f>入力シート!AB357</f>
        <v>□</v>
      </c>
      <c r="VF2" s="15" t="str">
        <f>入力シート!AA358</f>
        <v>□</v>
      </c>
      <c r="VG2" s="15" t="str">
        <f>入力シート!AB360</f>
        <v>□</v>
      </c>
      <c r="VH2" s="15" t="str">
        <f>入力シート!AB361</f>
        <v>□</v>
      </c>
      <c r="VI2" s="15" t="str">
        <f>入力シート!AB362</f>
        <v>□</v>
      </c>
      <c r="VJ2" s="15" t="str">
        <f>入力シート!AA363</f>
        <v>□</v>
      </c>
      <c r="VK2" s="15" t="str">
        <f>入力シート!AB365</f>
        <v>□</v>
      </c>
      <c r="VL2" s="15" t="str">
        <f>入力シート!AB366</f>
        <v>□</v>
      </c>
      <c r="VM2" s="15" t="str">
        <f>入力シート!AB367</f>
        <v>□</v>
      </c>
      <c r="VN2" s="15">
        <f>入力シート!AE367</f>
        <v>0</v>
      </c>
      <c r="VO2" s="15" t="str">
        <f>入力シート!AA369</f>
        <v>□</v>
      </c>
      <c r="VP2" s="15" t="str">
        <f>入力シート!AA370</f>
        <v>□</v>
      </c>
      <c r="VQ2" s="15" t="str">
        <f>入力シート!AA372</f>
        <v>□</v>
      </c>
      <c r="VR2" s="15">
        <f>入力シート!AF372</f>
        <v>0</v>
      </c>
      <c r="VS2" s="15" t="str">
        <f>入力シート!AA373</f>
        <v>□</v>
      </c>
      <c r="VT2" s="15" t="str">
        <f>入力シート!AA374</f>
        <v>□</v>
      </c>
      <c r="VU2" s="15">
        <f>入力シート!AB376</f>
        <v>0</v>
      </c>
      <c r="VV2" s="15">
        <f>入力シート!AH376</f>
        <v>3</v>
      </c>
      <c r="VW2" s="55">
        <f>入力シート!AH378</f>
        <v>100</v>
      </c>
      <c r="VX2" s="15" t="str">
        <f>入力シート!AK22</f>
        <v>□</v>
      </c>
      <c r="VY2" s="15">
        <f>入力シート!AM25</f>
        <v>0</v>
      </c>
      <c r="VZ2" s="54">
        <f>入力シート!AO27</f>
        <v>0</v>
      </c>
      <c r="WA2" s="54">
        <f>入力シート!AO29</f>
        <v>0</v>
      </c>
      <c r="WB2" s="54">
        <f>入力シート!AO31</f>
        <v>0</v>
      </c>
      <c r="WC2" s="15" t="str">
        <f>入力シート!AO33</f>
        <v/>
      </c>
      <c r="WD2" s="54">
        <f>入力シート!AP27</f>
        <v>0</v>
      </c>
      <c r="WE2" s="54">
        <f>入力シート!AP29</f>
        <v>0</v>
      </c>
      <c r="WF2" s="54">
        <f>入力シート!AP31</f>
        <v>0</v>
      </c>
      <c r="WG2" s="15" t="str">
        <f>入力シート!AP33</f>
        <v/>
      </c>
      <c r="WH2" s="15">
        <f>入力シート!AL36</f>
        <v>0</v>
      </c>
      <c r="WI2" s="15">
        <f>入力シート!AR36</f>
        <v>20</v>
      </c>
      <c r="WJ2" s="15" t="str">
        <f>入力シート!AK38</f>
        <v>□</v>
      </c>
      <c r="WK2" s="15">
        <f>入力シート!AM41</f>
        <v>0</v>
      </c>
      <c r="WL2" s="54">
        <f>入力シート!AN43</f>
        <v>0</v>
      </c>
      <c r="WM2" s="54">
        <f>入力シート!AN45</f>
        <v>0</v>
      </c>
      <c r="WN2" s="15" t="e">
        <f>入力シート!AN47</f>
        <v>#DIV/0!</v>
      </c>
      <c r="WO2" s="15">
        <f>入力シート!AL50</f>
        <v>0</v>
      </c>
      <c r="WP2" s="15">
        <f>入力シート!AR50</f>
        <v>20</v>
      </c>
      <c r="WQ2" s="15">
        <f>入力シート!KU52</f>
        <v>0</v>
      </c>
      <c r="WR2" s="15">
        <f>入力シート!KU53</f>
        <v>0</v>
      </c>
      <c r="WS2" s="15">
        <f>入力シート!KU55</f>
        <v>0</v>
      </c>
      <c r="WT2" s="15">
        <f>入力シート!KU56</f>
        <v>0</v>
      </c>
      <c r="WU2" s="15" t="str">
        <f>入力シート!AL58</f>
        <v>□</v>
      </c>
      <c r="WV2" s="15" t="str">
        <f>入力シート!AL59</f>
        <v>□</v>
      </c>
      <c r="WW2" s="15" t="str">
        <f>入力シート!AL60</f>
        <v>□</v>
      </c>
      <c r="WX2" s="15" t="str">
        <f>入力シート!AL61</f>
        <v>□</v>
      </c>
      <c r="WY2" s="15" t="str">
        <f>入力シート!AL62</f>
        <v>□</v>
      </c>
      <c r="WZ2" s="15">
        <f>入力シート!KY62</f>
        <v>0</v>
      </c>
      <c r="XA2" s="15">
        <f>入力シート!KU64</f>
        <v>0</v>
      </c>
      <c r="XB2" s="15">
        <f>入力シート!KU65</f>
        <v>0</v>
      </c>
      <c r="XC2" s="15">
        <f>入力シート!KU67</f>
        <v>0</v>
      </c>
      <c r="XD2" s="51">
        <f>入力シート!KZ67</f>
        <v>0</v>
      </c>
      <c r="XE2" s="15">
        <f>入力シート!KU68</f>
        <v>0</v>
      </c>
      <c r="XF2" s="15">
        <f>入力シート!KU69</f>
        <v>0</v>
      </c>
      <c r="XG2" s="15">
        <f>入力シート!AL71</f>
        <v>0</v>
      </c>
      <c r="XH2" s="15">
        <f>入力シート!AR71</f>
        <v>5</v>
      </c>
      <c r="XI2" s="15">
        <f>入力シート!KU73</f>
        <v>0</v>
      </c>
      <c r="XJ2" s="15">
        <f>入力シート!KU74</f>
        <v>0</v>
      </c>
      <c r="XK2" s="15">
        <f>入力シート!KU76</f>
        <v>0</v>
      </c>
      <c r="XL2" s="15" t="str">
        <f>入力シート!AL78</f>
        <v>□</v>
      </c>
      <c r="XM2" s="15" t="str">
        <f>入力シート!AL79</f>
        <v>□</v>
      </c>
      <c r="XN2" s="15" t="str">
        <f>入力シート!AL80</f>
        <v>□</v>
      </c>
      <c r="XO2" s="15">
        <f>入力シート!KU81</f>
        <v>0</v>
      </c>
      <c r="XP2" s="15" t="str">
        <f>入力シート!AL83</f>
        <v>□</v>
      </c>
      <c r="XQ2" s="15" t="str">
        <f>入力シート!AL84</f>
        <v>□</v>
      </c>
      <c r="XR2" s="15" t="str">
        <f>入力シート!AL85</f>
        <v>□</v>
      </c>
      <c r="XS2" s="15" t="str">
        <f>入力シート!AL86</f>
        <v>□</v>
      </c>
      <c r="XT2" s="15" t="str">
        <f>入力シート!AL87</f>
        <v>□</v>
      </c>
      <c r="XU2" s="15">
        <f>入力シート!KY87</f>
        <v>0</v>
      </c>
      <c r="XV2" s="15">
        <f>入力シート!KU89</f>
        <v>0</v>
      </c>
      <c r="XW2" s="15">
        <f>入力シート!KU90</f>
        <v>0</v>
      </c>
      <c r="XX2" s="15">
        <f>入力シート!KU92</f>
        <v>0</v>
      </c>
      <c r="XY2" s="51">
        <f>入力シート!KZ92</f>
        <v>0</v>
      </c>
      <c r="XZ2" s="15">
        <f>入力シート!KU93</f>
        <v>0</v>
      </c>
      <c r="YA2" s="15">
        <f>入力シート!KU94</f>
        <v>0</v>
      </c>
      <c r="YB2" s="15">
        <f>入力シート!AL96</f>
        <v>0</v>
      </c>
      <c r="YC2" s="15">
        <f>入力シート!AR96</f>
        <v>5</v>
      </c>
      <c r="YD2" s="15" t="str">
        <f>入力シート!AK98</f>
        <v>☑</v>
      </c>
      <c r="YE2" s="15">
        <f>入力シート!AM101</f>
        <v>2024</v>
      </c>
      <c r="YF2" s="54">
        <f>入力シート!AN103</f>
        <v>0</v>
      </c>
      <c r="YG2" s="54">
        <f>入力シート!AN105</f>
        <v>0</v>
      </c>
      <c r="YH2" s="15" t="e">
        <f>入力シート!AN107</f>
        <v>#DIV/0!</v>
      </c>
      <c r="YI2" s="15">
        <f>入力シート!AL110</f>
        <v>0</v>
      </c>
      <c r="YJ2" s="15" t="str">
        <f>入力シート!AR109</f>
        <v/>
      </c>
      <c r="YK2" s="15">
        <f>入力シート!KU112</f>
        <v>0</v>
      </c>
      <c r="YL2" s="15">
        <f>入力シート!KU113</f>
        <v>0</v>
      </c>
      <c r="YM2" s="15">
        <f>入力シート!KU115</f>
        <v>0</v>
      </c>
      <c r="YN2" s="15" t="str">
        <f>入力シート!AL117</f>
        <v>□</v>
      </c>
      <c r="YO2" s="15" t="str">
        <f>入力シート!AL118</f>
        <v>□</v>
      </c>
      <c r="YP2" s="15" t="str">
        <f>入力シート!AL119</f>
        <v>□</v>
      </c>
      <c r="YQ2" s="15">
        <f>入力シート!KY119</f>
        <v>0</v>
      </c>
      <c r="YR2" s="15">
        <f>入力シート!KU121</f>
        <v>0</v>
      </c>
      <c r="YS2" s="15">
        <f>入力シート!KU122</f>
        <v>0</v>
      </c>
      <c r="YT2" s="15">
        <f>入力シート!KU124</f>
        <v>0</v>
      </c>
      <c r="YU2" s="51">
        <f>入力シート!KZ124</f>
        <v>0</v>
      </c>
      <c r="YV2" s="15">
        <f>入力シート!KU125</f>
        <v>0</v>
      </c>
      <c r="YW2" s="15">
        <f>入力シート!KU126</f>
        <v>0</v>
      </c>
      <c r="YX2" s="15">
        <f>入力シート!AL128</f>
        <v>0</v>
      </c>
      <c r="YY2" s="15">
        <f>入力シート!AR128</f>
        <v>5</v>
      </c>
      <c r="YZ2" s="15">
        <f>入力シート!KU130</f>
        <v>0</v>
      </c>
      <c r="ZA2" s="15">
        <f>入力シート!KU131</f>
        <v>0</v>
      </c>
      <c r="ZB2" s="15">
        <f>入力シート!KU133</f>
        <v>0</v>
      </c>
      <c r="ZC2" s="15">
        <f>入力シート!AN134</f>
        <v>0</v>
      </c>
      <c r="ZD2" s="15">
        <f>入力シート!AN135</f>
        <v>0</v>
      </c>
      <c r="ZE2" s="15">
        <f>入力シート!KU137</f>
        <v>0</v>
      </c>
      <c r="ZF2" s="15">
        <f>入力シート!KU138</f>
        <v>0</v>
      </c>
      <c r="ZG2" s="15">
        <f>入力シート!KU140</f>
        <v>0</v>
      </c>
      <c r="ZH2" s="51">
        <f>入力シート!KZ140</f>
        <v>0</v>
      </c>
      <c r="ZI2" s="15">
        <f>入力シート!KU141</f>
        <v>0</v>
      </c>
      <c r="ZJ2" s="15">
        <f>入力シート!KU142</f>
        <v>0</v>
      </c>
      <c r="ZK2" s="15">
        <f>入力シート!AL144</f>
        <v>0</v>
      </c>
      <c r="ZL2" s="15">
        <f>入力シート!AR144</f>
        <v>5</v>
      </c>
      <c r="ZM2" s="15">
        <f>入力シート!KU146</f>
        <v>0</v>
      </c>
      <c r="ZN2" s="15">
        <f>入力シート!KU147</f>
        <v>0</v>
      </c>
      <c r="ZO2" s="15">
        <f>入力シート!KU149</f>
        <v>0</v>
      </c>
      <c r="ZP2" s="15" t="str">
        <f>入力シート!AL150</f>
        <v>□</v>
      </c>
      <c r="ZQ2" s="15" t="str">
        <f>入力シート!AL151</f>
        <v>□</v>
      </c>
      <c r="ZR2" s="15">
        <f>入力シート!KU153</f>
        <v>0</v>
      </c>
      <c r="ZS2" s="15">
        <f>入力シート!KU154</f>
        <v>0</v>
      </c>
      <c r="ZT2" s="15">
        <f>入力シート!KU156</f>
        <v>0</v>
      </c>
      <c r="ZU2" s="51">
        <f>入力シート!KZ156</f>
        <v>0</v>
      </c>
      <c r="ZV2" s="15">
        <f>入力シート!KU157</f>
        <v>0</v>
      </c>
      <c r="ZW2" s="15">
        <f>入力シート!KU158</f>
        <v>0</v>
      </c>
      <c r="ZX2" s="15">
        <f>入力シート!AL160</f>
        <v>0</v>
      </c>
      <c r="ZY2" s="15">
        <f>入力シート!AR160</f>
        <v>5</v>
      </c>
      <c r="ZZ2" s="15">
        <f>入力シート!KU162</f>
        <v>0</v>
      </c>
      <c r="AAA2" s="15">
        <f>入力シート!KU163</f>
        <v>0</v>
      </c>
      <c r="AAB2" s="15">
        <f>入力シート!KU165</f>
        <v>0</v>
      </c>
      <c r="AAC2" s="15" t="str">
        <f>入力シート!AL167</f>
        <v>□</v>
      </c>
      <c r="AAD2" s="15" t="str">
        <f>入力シート!AL168</f>
        <v>□</v>
      </c>
      <c r="AAE2" s="15" t="str">
        <f>入力シート!AL169</f>
        <v>□</v>
      </c>
      <c r="AAF2" s="15" t="str">
        <f>入力シート!AL170</f>
        <v>□</v>
      </c>
      <c r="AAG2" s="15" t="str">
        <f>入力シート!AL171</f>
        <v>□</v>
      </c>
      <c r="AAH2" s="15">
        <f>入力シート!KY171</f>
        <v>0</v>
      </c>
      <c r="AAI2" s="15">
        <f>入力シート!KU172</f>
        <v>0</v>
      </c>
      <c r="AAJ2" s="15" t="str">
        <f>入力シート!AL174</f>
        <v>□</v>
      </c>
      <c r="AAK2" s="15" t="str">
        <f>入力シート!AL175</f>
        <v>□</v>
      </c>
      <c r="AAL2" s="15" t="str">
        <f>入力シート!AL176</f>
        <v>□</v>
      </c>
      <c r="AAM2" s="15">
        <f>入力シート!KY176</f>
        <v>0</v>
      </c>
      <c r="AAN2" s="15">
        <f>入力シート!KU178</f>
        <v>0</v>
      </c>
      <c r="AAO2" s="15">
        <f>入力シート!KU179</f>
        <v>0</v>
      </c>
      <c r="AAP2" s="15">
        <f>入力シート!KU181</f>
        <v>0</v>
      </c>
      <c r="AAQ2" s="51">
        <f>入力シート!KZ181</f>
        <v>0</v>
      </c>
      <c r="AAR2" s="15">
        <f>入力シート!KU182</f>
        <v>0</v>
      </c>
      <c r="AAS2" s="15">
        <f>入力シート!KU183</f>
        <v>0</v>
      </c>
      <c r="AAT2" s="15">
        <f>入力シート!AL185</f>
        <v>0</v>
      </c>
      <c r="AAU2" s="15">
        <f>入力シート!AR185</f>
        <v>3</v>
      </c>
      <c r="AAV2" s="15">
        <f>入力シート!KU187</f>
        <v>0</v>
      </c>
      <c r="AAW2" s="15">
        <f>入力シート!KU188</f>
        <v>0</v>
      </c>
      <c r="AAX2" s="15">
        <f>入力シート!KU190</f>
        <v>0</v>
      </c>
      <c r="AAY2" s="15">
        <f>入力シート!KU191</f>
        <v>0</v>
      </c>
      <c r="AAZ2" s="15" t="str">
        <f>入力シート!AL193</f>
        <v>□</v>
      </c>
      <c r="ABA2" s="15">
        <f>入力シート!KZ193</f>
        <v>0</v>
      </c>
      <c r="ABB2" s="15" t="str">
        <f>入力シート!AL194</f>
        <v>□</v>
      </c>
      <c r="ABC2" s="15">
        <f>入力シート!KY195</f>
        <v>0</v>
      </c>
      <c r="ABD2" s="15">
        <f>入力シート!KU217</f>
        <v>0</v>
      </c>
      <c r="ABE2" s="15">
        <f>入力シート!KU218</f>
        <v>0</v>
      </c>
      <c r="ABF2" s="15">
        <f>入力シート!KU220</f>
        <v>0</v>
      </c>
      <c r="ABG2" s="51">
        <f>入力シート!KZ220</f>
        <v>0</v>
      </c>
      <c r="ABH2" s="15">
        <f>入力シート!KU221</f>
        <v>0</v>
      </c>
      <c r="ABI2" s="15">
        <f>入力シート!KU222</f>
        <v>0</v>
      </c>
      <c r="ABJ2" s="15">
        <f>入力シート!AL224</f>
        <v>0</v>
      </c>
      <c r="ABK2" s="15">
        <f>入力シート!AR224</f>
        <v>3</v>
      </c>
      <c r="ABL2" s="15">
        <f>入力シート!KU206</f>
        <v>0</v>
      </c>
      <c r="ABM2" s="15">
        <f>入力シート!KU207</f>
        <v>0</v>
      </c>
      <c r="ABN2" s="15">
        <f>入力シート!KU209</f>
        <v>0</v>
      </c>
      <c r="ABO2" s="15" t="str">
        <f>入力シート!AL211</f>
        <v>□</v>
      </c>
      <c r="ABP2" s="15" t="str">
        <f>入力シート!AL212</f>
        <v>□</v>
      </c>
      <c r="ABQ2" s="15" t="str">
        <f>入力シート!AL213</f>
        <v>□</v>
      </c>
      <c r="ABR2" s="15" t="str">
        <f>入力シート!AL214</f>
        <v>□</v>
      </c>
      <c r="ABS2" s="15" t="str">
        <f>入力シート!AL215</f>
        <v>□</v>
      </c>
      <c r="ABT2" s="15">
        <f>入力シート!KY215</f>
        <v>0</v>
      </c>
      <c r="ABU2" s="15">
        <f>入力シート!KU217</f>
        <v>0</v>
      </c>
      <c r="ABV2" s="15">
        <f>入力シート!KU218</f>
        <v>0</v>
      </c>
      <c r="ABW2" s="15">
        <f>入力シート!KU220</f>
        <v>0</v>
      </c>
      <c r="ABX2" s="51">
        <f>入力シート!KZ220</f>
        <v>0</v>
      </c>
      <c r="ABY2" s="15">
        <f>入力シート!KU221</f>
        <v>0</v>
      </c>
      <c r="ABZ2" s="15">
        <f>入力シート!KU222</f>
        <v>0</v>
      </c>
      <c r="ACA2" s="15">
        <f>入力シート!AL224</f>
        <v>0</v>
      </c>
      <c r="ACB2" s="15">
        <f>入力シート!AR224</f>
        <v>3</v>
      </c>
      <c r="ACC2" s="15">
        <f>入力シート!KU227</f>
        <v>0</v>
      </c>
      <c r="ACD2" s="15">
        <f>入力シート!KU229</f>
        <v>0</v>
      </c>
      <c r="ACE2" s="15" t="str">
        <f>入力シート!AL231</f>
        <v>□</v>
      </c>
      <c r="ACF2" s="15" t="str">
        <f>入力シート!AL232</f>
        <v>□</v>
      </c>
      <c r="ACG2" s="15" t="str">
        <f>入力シート!AL233</f>
        <v>□</v>
      </c>
      <c r="ACH2" s="15" t="str">
        <f>入力シート!AL234</f>
        <v>□</v>
      </c>
      <c r="ACI2" s="15" t="str">
        <f>入力シート!AL235</f>
        <v>□</v>
      </c>
      <c r="ACJ2" s="15">
        <f>入力シート!KY235</f>
        <v>0</v>
      </c>
      <c r="ACK2" s="15">
        <f>入力シート!KU237</f>
        <v>0</v>
      </c>
      <c r="ACL2" s="15">
        <f>入力シート!KU238</f>
        <v>0</v>
      </c>
      <c r="ACM2" s="15">
        <f>入力シート!KU240</f>
        <v>0</v>
      </c>
      <c r="ACN2" s="51">
        <f>入力シート!KZ240</f>
        <v>0</v>
      </c>
      <c r="ACO2" s="15">
        <f>入力シート!KU241</f>
        <v>0</v>
      </c>
      <c r="ACP2" s="15">
        <f>入力シート!KU242</f>
        <v>0</v>
      </c>
      <c r="ACQ2" s="15">
        <f>入力シート!AL244</f>
        <v>0</v>
      </c>
      <c r="ACR2" s="15">
        <f>入力シート!AR244</f>
        <v>3</v>
      </c>
      <c r="ACS2" s="15">
        <f>入力シート!KU246</f>
        <v>0</v>
      </c>
      <c r="ACT2" s="15">
        <f>入力シート!KU247</f>
        <v>0</v>
      </c>
      <c r="ACU2" s="15">
        <f>入力シート!KU249</f>
        <v>0</v>
      </c>
      <c r="ACV2" s="15" t="str">
        <f>入力シート!AL251</f>
        <v>□</v>
      </c>
      <c r="ACW2" s="15" t="str">
        <f>入力シート!AL252</f>
        <v>□</v>
      </c>
      <c r="ACX2" s="15" t="str">
        <f>入力シート!AL253</f>
        <v>□</v>
      </c>
      <c r="ACY2" s="15">
        <f>入力シート!KY253</f>
        <v>0</v>
      </c>
      <c r="ACZ2" s="15">
        <f>入力シート!KU254</f>
        <v>0</v>
      </c>
      <c r="ADA2" s="15" t="str">
        <f>入力シート!AL256</f>
        <v>□</v>
      </c>
      <c r="ADB2" s="15" t="str">
        <f>入力シート!AL257</f>
        <v>□</v>
      </c>
      <c r="ADC2" s="15" t="str">
        <f>入力シート!AL258</f>
        <v>□</v>
      </c>
      <c r="ADD2" s="15">
        <f>入力シート!KY258</f>
        <v>0</v>
      </c>
      <c r="ADE2" s="15">
        <f>入力シート!KU260</f>
        <v>0</v>
      </c>
      <c r="ADF2" s="15">
        <f>入力シート!KU261</f>
        <v>0</v>
      </c>
      <c r="ADG2" s="15">
        <f>入力シート!KU263</f>
        <v>0</v>
      </c>
      <c r="ADH2" s="51">
        <f>入力シート!KZ263</f>
        <v>0</v>
      </c>
      <c r="ADI2" s="15">
        <f>入力シート!KU264</f>
        <v>0</v>
      </c>
      <c r="ADJ2" s="15">
        <f>入力シート!KU265</f>
        <v>0</v>
      </c>
      <c r="ADK2" s="15">
        <f>入力シート!AL267</f>
        <v>0</v>
      </c>
      <c r="ADL2" s="15">
        <f>入力シート!AR267</f>
        <v>3</v>
      </c>
      <c r="ADM2" s="15">
        <f>入力シート!KU269</f>
        <v>0</v>
      </c>
      <c r="ADN2" s="15">
        <f>入力シート!KU270</f>
        <v>0</v>
      </c>
      <c r="ADO2" s="15">
        <f>入力シート!KU272</f>
        <v>0</v>
      </c>
      <c r="ADP2" s="15" t="str">
        <f>入力シート!AL274</f>
        <v>□</v>
      </c>
      <c r="ADQ2" s="15" t="str">
        <f>入力シート!AL275</f>
        <v>□</v>
      </c>
      <c r="ADR2" s="15" t="str">
        <f>入力シート!AL276</f>
        <v>□</v>
      </c>
      <c r="ADS2" s="15" t="str">
        <f>入力シート!AL277</f>
        <v>□</v>
      </c>
      <c r="ADT2" s="15" t="str">
        <f>入力シート!AL278</f>
        <v>□</v>
      </c>
      <c r="ADU2" s="15">
        <f>入力シート!KY278</f>
        <v>0</v>
      </c>
      <c r="ADV2" s="15">
        <f>入力シート!KU280</f>
        <v>0</v>
      </c>
      <c r="ADW2" s="15">
        <f>入力シート!KU281</f>
        <v>0</v>
      </c>
      <c r="ADX2" s="15">
        <f>入力シート!KU283</f>
        <v>0</v>
      </c>
      <c r="ADY2" s="51">
        <f>入力シート!KZ283</f>
        <v>0</v>
      </c>
      <c r="ADZ2" s="15">
        <f>入力シート!KU284</f>
        <v>0</v>
      </c>
      <c r="AEA2" s="15">
        <f>入力シート!KU285</f>
        <v>0</v>
      </c>
      <c r="AEB2" s="15">
        <f>入力シート!AL287</f>
        <v>0</v>
      </c>
      <c r="AEC2" s="15">
        <f>入力シート!AR287</f>
        <v>3</v>
      </c>
      <c r="AED2" s="15">
        <f>入力シート!KU289</f>
        <v>0</v>
      </c>
      <c r="AEE2" s="15">
        <f>入力シート!KU290</f>
        <v>0</v>
      </c>
      <c r="AEF2" s="15">
        <f>入力シート!KU292</f>
        <v>0</v>
      </c>
      <c r="AEG2" s="15" t="str">
        <f>入力シート!AL294</f>
        <v>□</v>
      </c>
      <c r="AEH2" s="15" t="str">
        <f>入力シート!AL295</f>
        <v>□</v>
      </c>
      <c r="AEI2" s="15" t="str">
        <f>入力シート!AL296</f>
        <v>□</v>
      </c>
      <c r="AEJ2" s="15">
        <f>入力シート!AL297</f>
        <v>0</v>
      </c>
      <c r="AEK2" s="15">
        <f>入力シート!KY297</f>
        <v>0</v>
      </c>
      <c r="AEL2" s="15">
        <f>入力シート!KU299</f>
        <v>0</v>
      </c>
      <c r="AEM2" s="15">
        <f>入力シート!KU300</f>
        <v>0</v>
      </c>
      <c r="AEN2" s="15">
        <f>入力シート!KU302</f>
        <v>0</v>
      </c>
      <c r="AEO2" s="51">
        <f>入力シート!KZ302</f>
        <v>0</v>
      </c>
      <c r="AEP2" s="15">
        <f>入力シート!KU303</f>
        <v>0</v>
      </c>
      <c r="AEQ2" s="15">
        <f>入力シート!KU304</f>
        <v>0</v>
      </c>
      <c r="AER2" s="15">
        <f>入力シート!AL306</f>
        <v>0</v>
      </c>
      <c r="AES2" s="55">
        <f>入力シート!AR306</f>
        <v>3</v>
      </c>
      <c r="AET2" s="15">
        <f>入力シート!KU308</f>
        <v>0</v>
      </c>
      <c r="AEU2" s="15">
        <f>入力シート!KU309</f>
        <v>0</v>
      </c>
      <c r="AEV2" s="15">
        <f>入力シート!KU311</f>
        <v>0</v>
      </c>
      <c r="AEW2" s="15">
        <f>入力シート!KU312</f>
        <v>0</v>
      </c>
      <c r="AEX2" s="15" t="str">
        <f>入力シート!AL314</f>
        <v>□</v>
      </c>
      <c r="AEY2" s="15" t="str">
        <f>入力シート!AL315</f>
        <v>□</v>
      </c>
      <c r="AEZ2" s="15">
        <f>入力シート!KU317</f>
        <v>0</v>
      </c>
      <c r="AFA2" s="15">
        <f>入力シート!KU319</f>
        <v>0</v>
      </c>
      <c r="AFB2" s="15">
        <f>入力シート!KU320</f>
        <v>0</v>
      </c>
      <c r="AFC2" s="15">
        <f>入力シート!KU322</f>
        <v>0</v>
      </c>
      <c r="AFD2" s="51">
        <f>入力シート!KZ322</f>
        <v>0</v>
      </c>
      <c r="AFE2" s="15">
        <f>入力シート!KU323</f>
        <v>0</v>
      </c>
      <c r="AFF2" s="15">
        <f>入力シート!KU324</f>
        <v>0</v>
      </c>
      <c r="AFG2" s="15">
        <f>入力シート!AL326</f>
        <v>0</v>
      </c>
      <c r="AFH2" s="15">
        <f>入力シート!AR326</f>
        <v>3</v>
      </c>
      <c r="AFI2" s="15">
        <f>入力シート!KU328</f>
        <v>0</v>
      </c>
      <c r="AFJ2" s="15">
        <f>入力シート!KU329</f>
        <v>0</v>
      </c>
      <c r="AFK2" s="15">
        <f>入力シート!KU331</f>
        <v>0</v>
      </c>
      <c r="AFL2" s="15" t="str">
        <f>入力シート!AL333</f>
        <v>□</v>
      </c>
      <c r="AFM2" s="15" t="str">
        <f>入力シート!AL334</f>
        <v>□</v>
      </c>
      <c r="AFN2" s="15" t="str">
        <f>入力シート!AL335</f>
        <v>□</v>
      </c>
      <c r="AFO2" s="15" t="str">
        <f>入力シート!AL336</f>
        <v>□</v>
      </c>
      <c r="AFP2" s="15" t="str">
        <f>入力シート!AL337</f>
        <v>□</v>
      </c>
      <c r="AFQ2" s="15" t="str">
        <f>入力シート!AL338</f>
        <v>□</v>
      </c>
      <c r="AFR2" s="15">
        <f>入力シート!KY338</f>
        <v>0</v>
      </c>
      <c r="AFS2" s="15">
        <f>入力シート!KU339</f>
        <v>0</v>
      </c>
      <c r="AFT2" s="15">
        <f>入力シート!KU341</f>
        <v>0</v>
      </c>
      <c r="AFU2" s="15">
        <f>入力シート!KU342</f>
        <v>0</v>
      </c>
      <c r="AFV2" s="15">
        <f>入力シート!KU344</f>
        <v>0</v>
      </c>
      <c r="AFW2" s="51">
        <f>入力シート!KZ344</f>
        <v>0</v>
      </c>
      <c r="AFX2" s="15">
        <f>入力シート!KU345</f>
        <v>0</v>
      </c>
      <c r="AFY2" s="15">
        <f>入力シート!KU346</f>
        <v>0</v>
      </c>
      <c r="AFZ2" s="15">
        <f>入力シート!AL348</f>
        <v>0</v>
      </c>
      <c r="AGA2" s="15">
        <f>入力シート!AR348</f>
        <v>3</v>
      </c>
      <c r="AGB2" s="15">
        <f>入力シート!KU350</f>
        <v>0</v>
      </c>
      <c r="AGC2" s="15">
        <f>入力シート!KU351</f>
        <v>0</v>
      </c>
      <c r="AGD2" s="15">
        <f>入力シート!KU353</f>
        <v>0</v>
      </c>
      <c r="AGE2" s="15" t="str">
        <f>入力シート!AL355</f>
        <v>□</v>
      </c>
      <c r="AGF2" s="15" t="str">
        <f>入力シート!AL356</f>
        <v>□</v>
      </c>
      <c r="AGG2" s="15" t="str">
        <f>入力シート!AL357</f>
        <v>□</v>
      </c>
      <c r="AGH2" s="15">
        <f>入力シート!KU358</f>
        <v>0</v>
      </c>
      <c r="AGI2" s="15" t="str">
        <f>入力シート!AL360</f>
        <v>□</v>
      </c>
      <c r="AGJ2" s="15" t="str">
        <f>入力シート!AL361</f>
        <v>□</v>
      </c>
      <c r="AGK2" s="15" t="str">
        <f>入力シート!AL362</f>
        <v>□</v>
      </c>
      <c r="AGL2" s="15">
        <f>入力シート!KU363</f>
        <v>0</v>
      </c>
      <c r="AGM2" s="15" t="str">
        <f>入力シート!AL365</f>
        <v>□</v>
      </c>
      <c r="AGN2" s="15" t="str">
        <f>入力シート!AL366</f>
        <v>□</v>
      </c>
      <c r="AGO2" s="15" t="str">
        <f>入力シート!AL367</f>
        <v>□</v>
      </c>
      <c r="AGP2" s="15">
        <f>入力シート!KY367</f>
        <v>0</v>
      </c>
      <c r="AGQ2" s="15">
        <f>入力シート!KU369</f>
        <v>0</v>
      </c>
      <c r="AGR2" s="15">
        <f>入力シート!KU370</f>
        <v>0</v>
      </c>
      <c r="AGS2" s="15">
        <f>入力シート!KU372</f>
        <v>0</v>
      </c>
      <c r="AGT2" s="51">
        <f>入力シート!KZ372</f>
        <v>0</v>
      </c>
      <c r="AGU2" s="15">
        <f>入力シート!KU373</f>
        <v>0</v>
      </c>
      <c r="AGV2" s="15">
        <f>入力シート!KU374</f>
        <v>0</v>
      </c>
      <c r="AGW2" s="15">
        <f>入力シート!AL376</f>
        <v>0</v>
      </c>
      <c r="AGX2" s="15">
        <f>入力シート!AR376</f>
        <v>3</v>
      </c>
      <c r="AGY2" s="55">
        <f>入力シート!AR378</f>
        <v>100</v>
      </c>
      <c r="AGZ2" s="15">
        <f>入力シート!AW24</f>
        <v>0</v>
      </c>
      <c r="AHA2" s="15">
        <f>入力シート!AW28</f>
        <v>0</v>
      </c>
      <c r="AHB2" s="15">
        <f>入力シート!AW41</f>
        <v>0</v>
      </c>
      <c r="AHC2" s="15">
        <f>入力シート!AW45</f>
        <v>0</v>
      </c>
      <c r="AHD2" s="15">
        <f>入力シート!AW54</f>
        <v>0</v>
      </c>
      <c r="AHE2" s="15">
        <f>入力シート!AW59</f>
        <v>0</v>
      </c>
      <c r="AHF2" s="15" t="str">
        <f>入力シート!AW75</f>
        <v>取組内容（周知）が不十分、または明確に確認出来ないため</v>
      </c>
      <c r="AHG2" s="15">
        <f>入力シート!AW81</f>
        <v>0</v>
      </c>
      <c r="AHH2" s="15">
        <f>入力シート!AW100</f>
        <v>0</v>
      </c>
      <c r="AHI2" s="15">
        <f>入力シート!AW105</f>
        <v>0</v>
      </c>
      <c r="AHJ2" s="15">
        <f>入力シート!AW114</f>
        <v>0</v>
      </c>
      <c r="AHK2" s="15">
        <f>入力シート!AW120</f>
        <v>0</v>
      </c>
      <c r="AHL2" s="15">
        <f>入力シート!AW132</f>
        <v>0</v>
      </c>
      <c r="AHM2" s="15">
        <f>入力シート!AW137</f>
        <v>0</v>
      </c>
      <c r="AHN2" s="15">
        <f>入力シート!AW148</f>
        <v>0</v>
      </c>
      <c r="AHO2" s="15">
        <f>入力シート!AW153</f>
        <v>0</v>
      </c>
      <c r="AHP2" s="15" t="str">
        <f>入力シート!AW164</f>
        <v>取組（周知）期間が６ヶ月未満</v>
      </c>
      <c r="AHQ2" s="15">
        <f>入力シート!AW170</f>
        <v>0</v>
      </c>
      <c r="AHR2" s="15">
        <f>入力シート!AW189</f>
        <v>0</v>
      </c>
      <c r="AHS2" s="15">
        <f>入力シート!AW195</f>
        <v>0</v>
      </c>
      <c r="AHT2" s="15">
        <f>入力シート!AW208</f>
        <v>0</v>
      </c>
      <c r="AHU2" s="15">
        <f>入力シート!AW214</f>
        <v>0</v>
      </c>
      <c r="AHV2" s="15">
        <f>入力シート!AW228</f>
        <v>0</v>
      </c>
      <c r="AHW2" s="15">
        <f>入力シート!AW234</f>
        <v>0</v>
      </c>
      <c r="AHX2" s="15">
        <f>入力シート!AW248</f>
        <v>0</v>
      </c>
      <c r="AHY2" s="15">
        <f>入力シート!AW254</f>
        <v>0</v>
      </c>
      <c r="AHZ2" s="15">
        <f>入力シート!AW271</f>
        <v>0</v>
      </c>
      <c r="AIA2" s="15">
        <f>入力シート!AW277</f>
        <v>0</v>
      </c>
      <c r="AIB2" s="15">
        <f>入力シート!AW291</f>
        <v>0</v>
      </c>
      <c r="AIC2" s="15">
        <f>入力シート!AW297</f>
        <v>0</v>
      </c>
      <c r="AID2" s="15">
        <f>入力シート!AW310</f>
        <v>0</v>
      </c>
      <c r="AIE2" s="15">
        <f>入力シート!AW316</f>
        <v>0</v>
      </c>
      <c r="AIF2" s="15">
        <f>入力シート!AW330</f>
        <v>0</v>
      </c>
      <c r="AIG2" s="15">
        <f>入力シート!AW336</f>
        <v>0</v>
      </c>
      <c r="AIH2" s="15">
        <f>入力シート!AW352</f>
        <v>0</v>
      </c>
      <c r="AII2" s="15">
        <f>入力シート!AW358</f>
        <v>0</v>
      </c>
    </row>
    <row r="3" spans="1:919" ht="21.95" customHeight="1" x14ac:dyDescent="0.35">
      <c r="A3" s="9"/>
      <c r="B3" s="9"/>
      <c r="C3" s="9"/>
      <c r="D3" s="9"/>
      <c r="E3" s="9"/>
      <c r="F3" s="9"/>
      <c r="G3" s="9"/>
      <c r="I3" s="12"/>
      <c r="J3" s="11"/>
      <c r="K3" s="12"/>
      <c r="L3" s="12"/>
      <c r="M3" s="12"/>
      <c r="N3" s="13"/>
      <c r="O3" s="15"/>
      <c r="P3" s="15"/>
      <c r="Q3" s="15"/>
      <c r="R3" s="15"/>
      <c r="X3" s="17"/>
      <c r="Y3" s="17"/>
      <c r="Z3" s="14"/>
      <c r="AA3" s="14"/>
      <c r="AB3" s="14"/>
      <c r="AJ3" s="14"/>
      <c r="AK3" s="14"/>
      <c r="AL3" s="14"/>
      <c r="AM3" s="14"/>
      <c r="AN3" s="14"/>
      <c r="AO3" s="14"/>
      <c r="AP3" s="14"/>
      <c r="AR3" s="10" t="s">
        <v>603</v>
      </c>
      <c r="AY3" s="10" t="s">
        <v>604</v>
      </c>
      <c r="BE3" s="10" t="s">
        <v>605</v>
      </c>
      <c r="BV3" s="10" t="s">
        <v>606</v>
      </c>
      <c r="CP3" s="10" t="s">
        <v>607</v>
      </c>
      <c r="CV3" s="10" t="s">
        <v>608</v>
      </c>
      <c r="DJ3" s="10" t="s">
        <v>609</v>
      </c>
      <c r="DV3" s="10" t="s">
        <v>610</v>
      </c>
      <c r="EH3" s="10" t="s">
        <v>611</v>
      </c>
      <c r="FC3" s="10" t="s">
        <v>612</v>
      </c>
      <c r="FR3" s="10" t="s">
        <v>613</v>
      </c>
      <c r="GH3" s="10" t="s">
        <v>614</v>
      </c>
      <c r="GX3" s="10" t="s">
        <v>615</v>
      </c>
      <c r="HQ3" s="10" t="s">
        <v>616</v>
      </c>
      <c r="IG3" s="10" t="s">
        <v>617</v>
      </c>
      <c r="IV3" s="10" t="s">
        <v>618</v>
      </c>
      <c r="JJ3" s="10" t="s">
        <v>619</v>
      </c>
      <c r="KB3" s="10" t="s">
        <v>620</v>
      </c>
      <c r="KY3" s="10" t="s">
        <v>623</v>
      </c>
      <c r="LG3" s="10" t="s">
        <v>624</v>
      </c>
      <c r="LN3" s="10" t="s">
        <v>625</v>
      </c>
      <c r="MF3" s="10" t="s">
        <v>626</v>
      </c>
      <c r="NA3" s="10" t="s">
        <v>627</v>
      </c>
      <c r="NH3" s="10" t="s">
        <v>628</v>
      </c>
      <c r="NW3" s="10" t="s">
        <v>629</v>
      </c>
      <c r="OJ3" s="10" t="s">
        <v>630</v>
      </c>
      <c r="OW3" s="10" t="s">
        <v>631</v>
      </c>
      <c r="PS3" s="10" t="s">
        <v>632</v>
      </c>
      <c r="QI3" s="10" t="s">
        <v>633</v>
      </c>
      <c r="QZ3" s="10" t="s">
        <v>634</v>
      </c>
      <c r="RQ3" s="10" t="s">
        <v>640</v>
      </c>
      <c r="SK3" s="10" t="s">
        <v>638</v>
      </c>
      <c r="TB3" s="10" t="s">
        <v>639</v>
      </c>
      <c r="TR3" s="10" t="s">
        <v>635</v>
      </c>
      <c r="UG3" s="10" t="s">
        <v>636</v>
      </c>
      <c r="UZ3" s="10" t="s">
        <v>637</v>
      </c>
      <c r="VX3" s="10" t="s">
        <v>642</v>
      </c>
      <c r="WJ3" s="10" t="s">
        <v>643</v>
      </c>
      <c r="WR3" s="10" t="s">
        <v>650</v>
      </c>
      <c r="XI3" s="10" t="s">
        <v>651</v>
      </c>
      <c r="YD3" s="10" t="s">
        <v>652</v>
      </c>
      <c r="YK3" s="10" t="s">
        <v>653</v>
      </c>
      <c r="YY3" s="10" t="s">
        <v>654</v>
      </c>
      <c r="ZM3" s="10" t="s">
        <v>655</v>
      </c>
      <c r="ZZ3" s="10" t="s">
        <v>656</v>
      </c>
      <c r="AAV3" s="10" t="s">
        <v>657</v>
      </c>
      <c r="ABL3" s="10" t="s">
        <v>658</v>
      </c>
      <c r="ACC3" s="10" t="s">
        <v>659</v>
      </c>
      <c r="ACS3" s="10" t="s">
        <v>660</v>
      </c>
      <c r="ADN3" s="10" t="s">
        <v>661</v>
      </c>
      <c r="AEE3" s="10" t="s">
        <v>662</v>
      </c>
      <c r="AET3" s="10" t="s">
        <v>663</v>
      </c>
      <c r="AFI3" s="10" t="s">
        <v>664</v>
      </c>
      <c r="AGB3" s="10" t="s">
        <v>665</v>
      </c>
      <c r="AGZ3" s="10" t="s">
        <v>669</v>
      </c>
      <c r="AHB3" s="10" t="s">
        <v>670</v>
      </c>
      <c r="AHD3" s="10" t="s">
        <v>671</v>
      </c>
      <c r="AHF3" s="10" t="s">
        <v>672</v>
      </c>
      <c r="AHH3" s="10" t="s">
        <v>673</v>
      </c>
      <c r="AHJ3" s="10" t="s">
        <v>674</v>
      </c>
      <c r="AHL3" s="10" t="s">
        <v>675</v>
      </c>
      <c r="AHN3" s="10" t="s">
        <v>676</v>
      </c>
      <c r="AHP3" s="10" t="s">
        <v>677</v>
      </c>
      <c r="AHR3" s="10" t="s">
        <v>678</v>
      </c>
      <c r="AHT3" s="10" t="s">
        <v>679</v>
      </c>
      <c r="AHV3" s="10" t="s">
        <v>680</v>
      </c>
      <c r="AHX3" s="10" t="s">
        <v>681</v>
      </c>
      <c r="AHZ3" s="10" t="s">
        <v>718</v>
      </c>
      <c r="AIB3" s="10" t="s">
        <v>719</v>
      </c>
      <c r="AID3" s="10" t="s">
        <v>720</v>
      </c>
      <c r="AIF3" s="10" t="s">
        <v>721</v>
      </c>
      <c r="AIH3" s="10" t="s">
        <v>722</v>
      </c>
    </row>
    <row r="4" spans="1:919" ht="21.95" customHeight="1" x14ac:dyDescent="0.35">
      <c r="A4" s="9"/>
      <c r="B4" s="9"/>
      <c r="C4" s="9"/>
      <c r="D4" s="9"/>
      <c r="E4" s="9"/>
      <c r="F4" s="9"/>
      <c r="G4" s="9"/>
      <c r="I4" s="12"/>
      <c r="J4" s="11"/>
      <c r="K4" s="12"/>
      <c r="L4" s="12"/>
      <c r="M4" s="12"/>
      <c r="N4" s="13"/>
      <c r="O4" s="15"/>
      <c r="P4" s="15"/>
      <c r="Q4" s="15"/>
      <c r="R4" s="15"/>
      <c r="X4" s="17"/>
      <c r="Y4" s="17"/>
      <c r="Z4" s="14"/>
      <c r="AA4" s="14"/>
      <c r="AB4" s="14"/>
      <c r="AJ4" s="14"/>
      <c r="AK4" s="14"/>
      <c r="AL4" s="14"/>
      <c r="AM4" s="14"/>
      <c r="AN4" s="14"/>
      <c r="AO4" s="14"/>
      <c r="AP4" s="14"/>
      <c r="AR4" s="10" t="s">
        <v>667</v>
      </c>
      <c r="KY4" s="10" t="s">
        <v>621</v>
      </c>
      <c r="VX4" s="10" t="s">
        <v>641</v>
      </c>
      <c r="AGZ4" s="10" t="s">
        <v>668</v>
      </c>
    </row>
    <row r="5" spans="1:919" ht="21.95" customHeight="1" x14ac:dyDescent="0.35">
      <c r="A5" s="9"/>
      <c r="B5" s="9"/>
      <c r="C5" s="9"/>
      <c r="D5" s="9"/>
      <c r="E5" s="9"/>
      <c r="F5" s="9"/>
      <c r="G5" s="9"/>
      <c r="I5" s="12"/>
      <c r="J5" s="11"/>
      <c r="K5" s="12"/>
      <c r="L5" s="12"/>
      <c r="M5" s="12"/>
      <c r="N5" s="13"/>
      <c r="O5" s="15"/>
      <c r="P5" s="15"/>
      <c r="Q5" s="15"/>
      <c r="R5" s="15"/>
    </row>
    <row r="6" spans="1:919" x14ac:dyDescent="0.35">
      <c r="A6" s="9"/>
      <c r="B6" s="9"/>
      <c r="C6" s="9"/>
      <c r="D6" s="9"/>
      <c r="E6" s="9"/>
      <c r="F6" s="9"/>
      <c r="G6" s="9"/>
      <c r="I6" s="12"/>
      <c r="J6" s="11"/>
      <c r="K6" s="12"/>
      <c r="L6" s="12"/>
      <c r="M6" s="12"/>
      <c r="N6" s="13"/>
      <c r="O6" s="15"/>
      <c r="P6" s="15"/>
      <c r="Q6" s="15"/>
      <c r="R6" s="15"/>
    </row>
    <row r="7" spans="1:919" x14ac:dyDescent="0.35">
      <c r="A7" s="9"/>
      <c r="B7" s="9"/>
      <c r="C7" s="9"/>
      <c r="D7" s="9"/>
      <c r="E7" s="9"/>
      <c r="F7" s="9"/>
      <c r="G7" s="9"/>
      <c r="I7" s="12"/>
      <c r="J7" s="11"/>
      <c r="K7" s="12"/>
      <c r="L7" s="12"/>
      <c r="M7" s="12"/>
      <c r="N7" s="13"/>
      <c r="O7" s="15"/>
      <c r="P7" s="15"/>
      <c r="Q7" s="15"/>
      <c r="R7" s="15"/>
    </row>
    <row r="8" spans="1:919" x14ac:dyDescent="0.35">
      <c r="A8" s="9"/>
      <c r="B8" s="9"/>
      <c r="C8" s="9"/>
      <c r="D8" s="9"/>
      <c r="E8" s="9"/>
      <c r="F8" s="9"/>
      <c r="G8" s="9"/>
      <c r="I8" s="12"/>
      <c r="J8" s="11"/>
      <c r="K8" s="12"/>
      <c r="L8" s="12"/>
      <c r="M8" s="12"/>
      <c r="N8" s="13"/>
      <c r="O8" s="15"/>
      <c r="P8" s="15"/>
      <c r="Q8" s="15"/>
      <c r="R8" s="15"/>
    </row>
    <row r="9" spans="1:919" x14ac:dyDescent="0.35">
      <c r="A9" s="9"/>
      <c r="B9" s="9"/>
      <c r="C9" s="9"/>
      <c r="D9" s="9"/>
      <c r="E9" s="9"/>
      <c r="F9" s="9"/>
      <c r="G9" s="9"/>
      <c r="I9" s="12"/>
      <c r="J9" s="11"/>
      <c r="K9" s="12"/>
      <c r="L9" s="12"/>
      <c r="M9" s="12"/>
      <c r="N9" s="13"/>
      <c r="O9" s="15"/>
      <c r="P9" s="15"/>
      <c r="Q9" s="15"/>
      <c r="R9" s="15"/>
    </row>
    <row r="10" spans="1:919" x14ac:dyDescent="0.35">
      <c r="A10" s="9"/>
      <c r="B10" s="9"/>
      <c r="C10" s="9"/>
      <c r="D10" s="9"/>
      <c r="E10" s="9"/>
      <c r="F10" s="9"/>
      <c r="G10" s="9"/>
      <c r="I10" s="12"/>
      <c r="J10" s="11"/>
      <c r="K10" s="12"/>
      <c r="L10" s="12"/>
      <c r="M10" s="12"/>
      <c r="N10" s="13"/>
      <c r="O10" s="15"/>
      <c r="P10" s="15"/>
      <c r="Q10" s="15"/>
      <c r="R10" s="15"/>
    </row>
  </sheetData>
  <phoneticPr fontId="5"/>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9DC4C-1340-43D3-A97E-64B40B3B574B}">
  <dimension ref="A1:B185"/>
  <sheetViews>
    <sheetView workbookViewId="0">
      <selection activeCell="B186" sqref="B186"/>
    </sheetView>
  </sheetViews>
  <sheetFormatPr defaultRowHeight="18.75" x14ac:dyDescent="0.4"/>
  <sheetData>
    <row r="1" spans="1:2" x14ac:dyDescent="0.4">
      <c r="A1" s="3" t="s">
        <v>37</v>
      </c>
      <c r="B1" s="1" t="s">
        <v>760</v>
      </c>
    </row>
    <row r="2" spans="1:2" x14ac:dyDescent="0.4">
      <c r="B2" s="1"/>
    </row>
    <row r="4" spans="1:2" x14ac:dyDescent="0.4">
      <c r="A4" s="3" t="s">
        <v>38</v>
      </c>
      <c r="B4" s="1" t="s">
        <v>760</v>
      </c>
    </row>
    <row r="7" spans="1:2" x14ac:dyDescent="0.4">
      <c r="A7" s="3" t="s">
        <v>14</v>
      </c>
      <c r="B7" s="2" t="s">
        <v>761</v>
      </c>
    </row>
    <row r="8" spans="1:2" x14ac:dyDescent="0.4">
      <c r="B8" s="1" t="s">
        <v>50</v>
      </c>
    </row>
    <row r="9" spans="1:2" x14ac:dyDescent="0.4">
      <c r="B9" s="1" t="s">
        <v>762</v>
      </c>
    </row>
    <row r="10" spans="1:2" x14ac:dyDescent="0.4">
      <c r="B10" s="1" t="s">
        <v>763</v>
      </c>
    </row>
    <row r="11" spans="1:2" x14ac:dyDescent="0.4">
      <c r="B11" s="1" t="s">
        <v>764</v>
      </c>
    </row>
    <row r="12" spans="1:2" x14ac:dyDescent="0.4">
      <c r="B12" s="1" t="s">
        <v>765</v>
      </c>
    </row>
    <row r="13" spans="1:2" x14ac:dyDescent="0.4">
      <c r="B13" s="1" t="s">
        <v>766</v>
      </c>
    </row>
    <row r="14" spans="1:2" x14ac:dyDescent="0.4">
      <c r="B14" s="1" t="s">
        <v>767</v>
      </c>
    </row>
    <row r="15" spans="1:2" x14ac:dyDescent="0.4">
      <c r="B15" s="1" t="s">
        <v>768</v>
      </c>
    </row>
    <row r="16" spans="1:2" x14ac:dyDescent="0.4">
      <c r="B16" s="1" t="s">
        <v>769</v>
      </c>
    </row>
    <row r="17" spans="1:2" x14ac:dyDescent="0.4">
      <c r="B17" s="1"/>
    </row>
    <row r="19" spans="1:2" x14ac:dyDescent="0.4">
      <c r="A19" s="4" t="s">
        <v>39</v>
      </c>
      <c r="B19" s="1" t="s">
        <v>766</v>
      </c>
    </row>
    <row r="20" spans="1:2" x14ac:dyDescent="0.4">
      <c r="B20" s="1" t="s">
        <v>52</v>
      </c>
    </row>
    <row r="21" spans="1:2" x14ac:dyDescent="0.4">
      <c r="B21" s="1" t="s">
        <v>762</v>
      </c>
    </row>
    <row r="22" spans="1:2" x14ac:dyDescent="0.4">
      <c r="B22" s="1" t="s">
        <v>770</v>
      </c>
    </row>
    <row r="23" spans="1:2" x14ac:dyDescent="0.4">
      <c r="B23" s="1" t="s">
        <v>764</v>
      </c>
    </row>
    <row r="24" spans="1:2" x14ac:dyDescent="0.4">
      <c r="B24" s="1" t="s">
        <v>765</v>
      </c>
    </row>
    <row r="25" spans="1:2" x14ac:dyDescent="0.4">
      <c r="B25" s="1" t="s">
        <v>766</v>
      </c>
    </row>
    <row r="26" spans="1:2" x14ac:dyDescent="0.4">
      <c r="B26" s="1" t="s">
        <v>763</v>
      </c>
    </row>
    <row r="27" spans="1:2" x14ac:dyDescent="0.4">
      <c r="B27" s="1" t="s">
        <v>54</v>
      </c>
    </row>
    <row r="28" spans="1:2" x14ac:dyDescent="0.4">
      <c r="B28" s="1"/>
    </row>
    <row r="30" spans="1:2" x14ac:dyDescent="0.4">
      <c r="A30" s="4" t="s">
        <v>15</v>
      </c>
      <c r="B30" s="1" t="s">
        <v>771</v>
      </c>
    </row>
    <row r="31" spans="1:2" x14ac:dyDescent="0.4">
      <c r="B31" s="1" t="s">
        <v>772</v>
      </c>
    </row>
    <row r="33" spans="1:2" x14ac:dyDescent="0.4">
      <c r="A33" s="3" t="s">
        <v>40</v>
      </c>
      <c r="B33" s="1" t="s">
        <v>763</v>
      </c>
    </row>
    <row r="34" spans="1:2" x14ac:dyDescent="0.4">
      <c r="B34" s="1" t="s">
        <v>764</v>
      </c>
    </row>
    <row r="35" spans="1:2" x14ac:dyDescent="0.4">
      <c r="B35" s="1" t="s">
        <v>765</v>
      </c>
    </row>
    <row r="36" spans="1:2" x14ac:dyDescent="0.4">
      <c r="B36" s="1" t="s">
        <v>766</v>
      </c>
    </row>
    <row r="37" spans="1:2" x14ac:dyDescent="0.4">
      <c r="B37" s="1" t="s">
        <v>767</v>
      </c>
    </row>
    <row r="38" spans="1:2" x14ac:dyDescent="0.4">
      <c r="B38" s="1" t="s">
        <v>768</v>
      </c>
    </row>
    <row r="39" spans="1:2" x14ac:dyDescent="0.4">
      <c r="B39" s="1"/>
    </row>
    <row r="41" spans="1:2" x14ac:dyDescent="0.4">
      <c r="A41" s="3" t="s">
        <v>16</v>
      </c>
      <c r="B41" s="1" t="s">
        <v>49</v>
      </c>
    </row>
    <row r="42" spans="1:2" x14ac:dyDescent="0.4">
      <c r="B42" s="1" t="s">
        <v>763</v>
      </c>
    </row>
    <row r="43" spans="1:2" x14ac:dyDescent="0.4">
      <c r="B43" s="1" t="s">
        <v>764</v>
      </c>
    </row>
    <row r="44" spans="1:2" x14ac:dyDescent="0.4">
      <c r="B44" s="1" t="s">
        <v>765</v>
      </c>
    </row>
    <row r="45" spans="1:2" x14ac:dyDescent="0.4">
      <c r="B45" s="1" t="s">
        <v>766</v>
      </c>
    </row>
    <row r="46" spans="1:2" x14ac:dyDescent="0.4">
      <c r="B46" s="1" t="s">
        <v>49</v>
      </c>
    </row>
    <row r="47" spans="1:2" x14ac:dyDescent="0.4">
      <c r="B47" s="1" t="s">
        <v>20</v>
      </c>
    </row>
    <row r="48" spans="1:2" x14ac:dyDescent="0.4">
      <c r="B48" s="1" t="s">
        <v>773</v>
      </c>
    </row>
    <row r="49" spans="1:2" x14ac:dyDescent="0.4">
      <c r="B49" s="1" t="s">
        <v>774</v>
      </c>
    </row>
    <row r="50" spans="1:2" x14ac:dyDescent="0.4">
      <c r="B50" s="1" t="s">
        <v>775</v>
      </c>
    </row>
    <row r="51" spans="1:2" x14ac:dyDescent="0.4">
      <c r="B51" s="1" t="s">
        <v>776</v>
      </c>
    </row>
    <row r="52" spans="1:2" x14ac:dyDescent="0.4">
      <c r="B52" s="1" t="s">
        <v>777</v>
      </c>
    </row>
    <row r="53" spans="1:2" x14ac:dyDescent="0.4">
      <c r="B53" s="1"/>
    </row>
    <row r="55" spans="1:2" x14ac:dyDescent="0.4">
      <c r="A55" s="3" t="s">
        <v>17</v>
      </c>
      <c r="B55" s="1" t="s">
        <v>60</v>
      </c>
    </row>
    <row r="56" spans="1:2" x14ac:dyDescent="0.4">
      <c r="B56" s="1" t="s">
        <v>763</v>
      </c>
    </row>
    <row r="57" spans="1:2" x14ac:dyDescent="0.4">
      <c r="B57" s="1" t="s">
        <v>764</v>
      </c>
    </row>
    <row r="58" spans="1:2" x14ac:dyDescent="0.4">
      <c r="B58" s="1" t="s">
        <v>765</v>
      </c>
    </row>
    <row r="59" spans="1:2" x14ac:dyDescent="0.4">
      <c r="B59" s="1" t="s">
        <v>766</v>
      </c>
    </row>
    <row r="60" spans="1:2" x14ac:dyDescent="0.4">
      <c r="B60" s="1" t="s">
        <v>49</v>
      </c>
    </row>
    <row r="61" spans="1:2" x14ac:dyDescent="0.4">
      <c r="B61" s="1"/>
    </row>
    <row r="62" spans="1:2" x14ac:dyDescent="0.4">
      <c r="B62" s="1" t="s">
        <v>773</v>
      </c>
    </row>
    <row r="63" spans="1:2" x14ac:dyDescent="0.4">
      <c r="B63" s="1" t="s">
        <v>774</v>
      </c>
    </row>
    <row r="64" spans="1:2" x14ac:dyDescent="0.4">
      <c r="B64" s="1" t="s">
        <v>775</v>
      </c>
    </row>
    <row r="65" spans="1:2" x14ac:dyDescent="0.4">
      <c r="B65" s="1" t="s">
        <v>776</v>
      </c>
    </row>
    <row r="66" spans="1:2" x14ac:dyDescent="0.4">
      <c r="B66" s="1" t="s">
        <v>777</v>
      </c>
    </row>
    <row r="67" spans="1:2" x14ac:dyDescent="0.4">
      <c r="B67" s="1"/>
    </row>
    <row r="69" spans="1:2" x14ac:dyDescent="0.4">
      <c r="A69" s="3" t="s">
        <v>18</v>
      </c>
      <c r="B69" s="1" t="s">
        <v>778</v>
      </c>
    </row>
    <row r="70" spans="1:2" x14ac:dyDescent="0.4">
      <c r="B70" s="1" t="s">
        <v>50</v>
      </c>
    </row>
    <row r="71" spans="1:2" x14ac:dyDescent="0.4">
      <c r="B71" s="1" t="s">
        <v>762</v>
      </c>
    </row>
    <row r="72" spans="1:2" x14ac:dyDescent="0.4">
      <c r="B72" s="1" t="s">
        <v>763</v>
      </c>
    </row>
    <row r="73" spans="1:2" x14ac:dyDescent="0.4">
      <c r="B73" s="1" t="s">
        <v>764</v>
      </c>
    </row>
    <row r="74" spans="1:2" x14ac:dyDescent="0.4">
      <c r="B74" s="1" t="s">
        <v>765</v>
      </c>
    </row>
    <row r="75" spans="1:2" x14ac:dyDescent="0.4">
      <c r="B75" s="1" t="s">
        <v>766</v>
      </c>
    </row>
    <row r="76" spans="1:2" x14ac:dyDescent="0.4">
      <c r="B76" s="1" t="s">
        <v>773</v>
      </c>
    </row>
    <row r="77" spans="1:2" x14ac:dyDescent="0.4">
      <c r="B77" s="1" t="s">
        <v>770</v>
      </c>
    </row>
    <row r="78" spans="1:2" x14ac:dyDescent="0.4">
      <c r="B78" s="1" t="s">
        <v>779</v>
      </c>
    </row>
    <row r="79" spans="1:2" x14ac:dyDescent="0.4">
      <c r="B79" s="1"/>
    </row>
    <row r="81" spans="1:2" x14ac:dyDescent="0.4">
      <c r="A81" s="3" t="s">
        <v>19</v>
      </c>
      <c r="B81" s="1" t="s">
        <v>780</v>
      </c>
    </row>
    <row r="82" spans="1:2" x14ac:dyDescent="0.4">
      <c r="B82" s="1" t="s">
        <v>50</v>
      </c>
    </row>
    <row r="83" spans="1:2" x14ac:dyDescent="0.4">
      <c r="B83" s="1" t="s">
        <v>762</v>
      </c>
    </row>
    <row r="84" spans="1:2" x14ac:dyDescent="0.4">
      <c r="B84" s="1" t="s">
        <v>763</v>
      </c>
    </row>
    <row r="85" spans="1:2" x14ac:dyDescent="0.4">
      <c r="B85" s="1" t="s">
        <v>770</v>
      </c>
    </row>
    <row r="86" spans="1:2" x14ac:dyDescent="0.4">
      <c r="B86" s="1" t="s">
        <v>764</v>
      </c>
    </row>
    <row r="87" spans="1:2" x14ac:dyDescent="0.4">
      <c r="B87" s="1" t="s">
        <v>765</v>
      </c>
    </row>
    <row r="88" spans="1:2" x14ac:dyDescent="0.4">
      <c r="B88" s="1" t="s">
        <v>766</v>
      </c>
    </row>
    <row r="89" spans="1:2" x14ac:dyDescent="0.4">
      <c r="B89" s="1" t="s">
        <v>773</v>
      </c>
    </row>
    <row r="90" spans="1:2" x14ac:dyDescent="0.4">
      <c r="B90" s="1"/>
    </row>
    <row r="92" spans="1:2" x14ac:dyDescent="0.4">
      <c r="A92" s="3" t="s">
        <v>41</v>
      </c>
      <c r="B92" s="1" t="s">
        <v>781</v>
      </c>
    </row>
    <row r="93" spans="1:2" x14ac:dyDescent="0.4">
      <c r="B93" s="1" t="s">
        <v>762</v>
      </c>
    </row>
    <row r="94" spans="1:2" x14ac:dyDescent="0.4">
      <c r="B94" s="1" t="s">
        <v>763</v>
      </c>
    </row>
    <row r="95" spans="1:2" x14ac:dyDescent="0.4">
      <c r="B95" s="1" t="s">
        <v>764</v>
      </c>
    </row>
    <row r="96" spans="1:2" x14ac:dyDescent="0.4">
      <c r="B96" s="1" t="s">
        <v>765</v>
      </c>
    </row>
    <row r="97" spans="1:2" x14ac:dyDescent="0.4">
      <c r="B97" s="1" t="s">
        <v>766</v>
      </c>
    </row>
    <row r="98" spans="1:2" x14ac:dyDescent="0.4">
      <c r="B98" s="1" t="s">
        <v>773</v>
      </c>
    </row>
    <row r="99" spans="1:2" x14ac:dyDescent="0.4">
      <c r="B99" s="1" t="s">
        <v>782</v>
      </c>
    </row>
    <row r="100" spans="1:2" x14ac:dyDescent="0.4">
      <c r="B100" s="1" t="s">
        <v>776</v>
      </c>
    </row>
    <row r="101" spans="1:2" x14ac:dyDescent="0.4">
      <c r="B101" s="1" t="s">
        <v>770</v>
      </c>
    </row>
    <row r="102" spans="1:2" x14ac:dyDescent="0.4">
      <c r="B102" s="1" t="s">
        <v>783</v>
      </c>
    </row>
    <row r="103" spans="1:2" x14ac:dyDescent="0.4">
      <c r="B103" s="1"/>
    </row>
    <row r="105" spans="1:2" x14ac:dyDescent="0.4">
      <c r="A105" s="3" t="s">
        <v>42</v>
      </c>
      <c r="B105" s="1" t="s">
        <v>762</v>
      </c>
    </row>
    <row r="106" spans="1:2" x14ac:dyDescent="0.4">
      <c r="B106" s="1" t="s">
        <v>763</v>
      </c>
    </row>
    <row r="107" spans="1:2" x14ac:dyDescent="0.4">
      <c r="B107" s="1" t="s">
        <v>764</v>
      </c>
    </row>
    <row r="108" spans="1:2" x14ac:dyDescent="0.4">
      <c r="B108" s="1" t="s">
        <v>765</v>
      </c>
    </row>
    <row r="109" spans="1:2" x14ac:dyDescent="0.4">
      <c r="B109" s="1" t="s">
        <v>766</v>
      </c>
    </row>
    <row r="110" spans="1:2" x14ac:dyDescent="0.4">
      <c r="B110" s="1" t="s">
        <v>773</v>
      </c>
    </row>
    <row r="111" spans="1:2" x14ac:dyDescent="0.4">
      <c r="B111" s="1" t="s">
        <v>770</v>
      </c>
    </row>
    <row r="112" spans="1:2" x14ac:dyDescent="0.4">
      <c r="B112" s="1"/>
    </row>
    <row r="114" spans="1:2" x14ac:dyDescent="0.4">
      <c r="A114" s="3" t="s">
        <v>43</v>
      </c>
      <c r="B114" s="1" t="s">
        <v>784</v>
      </c>
    </row>
    <row r="115" spans="1:2" x14ac:dyDescent="0.4">
      <c r="B115" s="1" t="s">
        <v>785</v>
      </c>
    </row>
    <row r="116" spans="1:2" x14ac:dyDescent="0.4">
      <c r="B116" s="1" t="s">
        <v>20</v>
      </c>
    </row>
    <row r="117" spans="1:2" x14ac:dyDescent="0.4">
      <c r="B117" s="1" t="s">
        <v>762</v>
      </c>
    </row>
    <row r="118" spans="1:2" x14ac:dyDescent="0.4">
      <c r="B118" s="1" t="s">
        <v>763</v>
      </c>
    </row>
    <row r="119" spans="1:2" x14ac:dyDescent="0.4">
      <c r="B119" s="1" t="s">
        <v>764</v>
      </c>
    </row>
    <row r="120" spans="1:2" x14ac:dyDescent="0.4">
      <c r="B120" s="1" t="s">
        <v>765</v>
      </c>
    </row>
    <row r="121" spans="1:2" x14ac:dyDescent="0.4">
      <c r="B121" s="1" t="s">
        <v>766</v>
      </c>
    </row>
    <row r="122" spans="1:2" x14ac:dyDescent="0.4">
      <c r="B122" s="1" t="s">
        <v>773</v>
      </c>
    </row>
    <row r="123" spans="1:2" x14ac:dyDescent="0.4">
      <c r="B123" s="1" t="s">
        <v>786</v>
      </c>
    </row>
    <row r="124" spans="1:2" x14ac:dyDescent="0.4">
      <c r="B124" s="1" t="s">
        <v>53</v>
      </c>
    </row>
    <row r="125" spans="1:2" x14ac:dyDescent="0.4">
      <c r="B125" s="1" t="s">
        <v>55</v>
      </c>
    </row>
    <row r="126" spans="1:2" x14ac:dyDescent="0.4">
      <c r="B126" s="1" t="s">
        <v>783</v>
      </c>
    </row>
    <row r="127" spans="1:2" x14ac:dyDescent="0.4">
      <c r="B127" s="1"/>
    </row>
    <row r="129" spans="1:2" x14ac:dyDescent="0.4">
      <c r="A129" s="3" t="s">
        <v>44</v>
      </c>
      <c r="B129" s="1" t="s">
        <v>787</v>
      </c>
    </row>
    <row r="130" spans="1:2" x14ac:dyDescent="0.4">
      <c r="B130" s="1" t="s">
        <v>762</v>
      </c>
    </row>
    <row r="131" spans="1:2" x14ac:dyDescent="0.4">
      <c r="B131" s="1" t="s">
        <v>763</v>
      </c>
    </row>
    <row r="132" spans="1:2" x14ac:dyDescent="0.4">
      <c r="B132" s="1" t="s">
        <v>764</v>
      </c>
    </row>
    <row r="133" spans="1:2" x14ac:dyDescent="0.4">
      <c r="B133" s="1" t="s">
        <v>765</v>
      </c>
    </row>
    <row r="134" spans="1:2" x14ac:dyDescent="0.4">
      <c r="B134" s="1" t="s">
        <v>766</v>
      </c>
    </row>
    <row r="135" spans="1:2" x14ac:dyDescent="0.4">
      <c r="B135" s="1" t="s">
        <v>773</v>
      </c>
    </row>
    <row r="136" spans="1:2" x14ac:dyDescent="0.4">
      <c r="B136" s="1" t="s">
        <v>53</v>
      </c>
    </row>
    <row r="137" spans="1:2" x14ac:dyDescent="0.4">
      <c r="B137" s="1"/>
    </row>
    <row r="138" spans="1:2" x14ac:dyDescent="0.4">
      <c r="B138" s="1"/>
    </row>
    <row r="139" spans="1:2" x14ac:dyDescent="0.4">
      <c r="A139" s="3" t="s">
        <v>45</v>
      </c>
      <c r="B139" s="1" t="s">
        <v>762</v>
      </c>
    </row>
    <row r="140" spans="1:2" x14ac:dyDescent="0.4">
      <c r="B140" s="1" t="s">
        <v>763</v>
      </c>
    </row>
    <row r="141" spans="1:2" x14ac:dyDescent="0.4">
      <c r="B141" s="1" t="s">
        <v>764</v>
      </c>
    </row>
    <row r="142" spans="1:2" x14ac:dyDescent="0.4">
      <c r="B142" s="1" t="s">
        <v>765</v>
      </c>
    </row>
    <row r="143" spans="1:2" x14ac:dyDescent="0.4">
      <c r="B143" s="1" t="s">
        <v>766</v>
      </c>
    </row>
    <row r="144" spans="1:2" x14ac:dyDescent="0.4">
      <c r="B144" s="1" t="s">
        <v>773</v>
      </c>
    </row>
    <row r="145" spans="1:2" x14ac:dyDescent="0.4">
      <c r="B145" s="1" t="s">
        <v>53</v>
      </c>
    </row>
    <row r="146" spans="1:2" x14ac:dyDescent="0.4">
      <c r="B146" s="1" t="s">
        <v>776</v>
      </c>
    </row>
    <row r="147" spans="1:2" x14ac:dyDescent="0.4">
      <c r="B147" s="1" t="s">
        <v>783</v>
      </c>
    </row>
    <row r="148" spans="1:2" x14ac:dyDescent="0.4">
      <c r="B148" s="1"/>
    </row>
    <row r="150" spans="1:2" x14ac:dyDescent="0.4">
      <c r="A150" s="3" t="s">
        <v>46</v>
      </c>
      <c r="B150" s="1" t="s">
        <v>762</v>
      </c>
    </row>
    <row r="151" spans="1:2" x14ac:dyDescent="0.4">
      <c r="B151" s="1" t="s">
        <v>763</v>
      </c>
    </row>
    <row r="152" spans="1:2" x14ac:dyDescent="0.4">
      <c r="B152" s="1" t="s">
        <v>764</v>
      </c>
    </row>
    <row r="153" spans="1:2" x14ac:dyDescent="0.4">
      <c r="B153" s="1" t="s">
        <v>765</v>
      </c>
    </row>
    <row r="154" spans="1:2" x14ac:dyDescent="0.4">
      <c r="B154" s="1" t="s">
        <v>766</v>
      </c>
    </row>
    <row r="155" spans="1:2" x14ac:dyDescent="0.4">
      <c r="B155" s="1" t="s">
        <v>773</v>
      </c>
    </row>
    <row r="156" spans="1:2" x14ac:dyDescent="0.4">
      <c r="B156" s="1" t="s">
        <v>53</v>
      </c>
    </row>
    <row r="157" spans="1:2" x14ac:dyDescent="0.4">
      <c r="B157" s="1"/>
    </row>
    <row r="159" spans="1:2" x14ac:dyDescent="0.4">
      <c r="A159" s="3" t="s">
        <v>47</v>
      </c>
      <c r="B159" s="1" t="s">
        <v>20</v>
      </c>
    </row>
    <row r="160" spans="1:2" x14ac:dyDescent="0.4">
      <c r="B160" s="1" t="s">
        <v>763</v>
      </c>
    </row>
    <row r="161" spans="1:2" x14ac:dyDescent="0.4">
      <c r="B161" s="1" t="s">
        <v>764</v>
      </c>
    </row>
    <row r="162" spans="1:2" x14ac:dyDescent="0.4">
      <c r="B162" s="1" t="s">
        <v>765</v>
      </c>
    </row>
    <row r="163" spans="1:2" x14ac:dyDescent="0.4">
      <c r="B163" s="1" t="s">
        <v>766</v>
      </c>
    </row>
    <row r="164" spans="1:2" x14ac:dyDescent="0.4">
      <c r="B164" s="1" t="s">
        <v>773</v>
      </c>
    </row>
    <row r="165" spans="1:2" x14ac:dyDescent="0.4">
      <c r="B165" s="1" t="s">
        <v>762</v>
      </c>
    </row>
    <row r="166" spans="1:2" x14ac:dyDescent="0.4">
      <c r="B166" s="1" t="s">
        <v>774</v>
      </c>
    </row>
    <row r="167" spans="1:2" x14ac:dyDescent="0.4">
      <c r="B167" s="1" t="s">
        <v>50</v>
      </c>
    </row>
    <row r="168" spans="1:2" x14ac:dyDescent="0.4">
      <c r="B168" s="1" t="s">
        <v>54</v>
      </c>
    </row>
    <row r="169" spans="1:2" x14ac:dyDescent="0.4">
      <c r="B169" s="1" t="s">
        <v>776</v>
      </c>
    </row>
    <row r="170" spans="1:2" x14ac:dyDescent="0.4">
      <c r="B170" s="1" t="s">
        <v>57</v>
      </c>
    </row>
    <row r="171" spans="1:2" x14ac:dyDescent="0.4">
      <c r="B171" s="1" t="s">
        <v>56</v>
      </c>
    </row>
    <row r="172" spans="1:2" x14ac:dyDescent="0.4">
      <c r="B172" s="1" t="s">
        <v>59</v>
      </c>
    </row>
    <row r="173" spans="1:2" x14ac:dyDescent="0.4">
      <c r="B173" s="1"/>
    </row>
    <row r="174" spans="1:2" x14ac:dyDescent="0.4">
      <c r="B174" s="1"/>
    </row>
    <row r="175" spans="1:2" x14ac:dyDescent="0.4">
      <c r="A175" s="3" t="s">
        <v>48</v>
      </c>
      <c r="B175" s="1" t="s">
        <v>762</v>
      </c>
    </row>
    <row r="176" spans="1:2" x14ac:dyDescent="0.4">
      <c r="B176" s="1" t="s">
        <v>763</v>
      </c>
    </row>
    <row r="177" spans="2:2" x14ac:dyDescent="0.4">
      <c r="B177" s="1" t="s">
        <v>764</v>
      </c>
    </row>
    <row r="178" spans="2:2" x14ac:dyDescent="0.4">
      <c r="B178" s="1" t="s">
        <v>765</v>
      </c>
    </row>
    <row r="179" spans="2:2" x14ac:dyDescent="0.4">
      <c r="B179" s="1" t="s">
        <v>766</v>
      </c>
    </row>
    <row r="180" spans="2:2" x14ac:dyDescent="0.4">
      <c r="B180" s="1" t="s">
        <v>773</v>
      </c>
    </row>
    <row r="181" spans="2:2" x14ac:dyDescent="0.4">
      <c r="B181" s="1" t="s">
        <v>774</v>
      </c>
    </row>
    <row r="182" spans="2:2" x14ac:dyDescent="0.4">
      <c r="B182" s="2" t="s">
        <v>788</v>
      </c>
    </row>
    <row r="183" spans="2:2" x14ac:dyDescent="0.4">
      <c r="B183" s="2" t="s">
        <v>58</v>
      </c>
    </row>
    <row r="185" spans="2:2" x14ac:dyDescent="0.4">
      <c r="B185" t="s">
        <v>789</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入力シート</vt:lpstr>
      <vt:lpstr>採点基準</vt:lpstr>
      <vt:lpstr>入力説明</vt:lpstr>
      <vt:lpstr>一次採点印刷</vt:lpstr>
      <vt:lpstr>採点印刷</vt:lpstr>
      <vt:lpstr>健診・保健指導数値</vt:lpstr>
      <vt:lpstr>業態分類表</vt:lpstr>
      <vt:lpstr>データ</vt:lpstr>
      <vt:lpstr>理由リスト</vt:lpstr>
      <vt:lpstr>一次採点印刷!Print_Area</vt:lpstr>
      <vt:lpstr>健診・保健指導数値!Print_Area</vt:lpstr>
      <vt:lpstr>採点印刷!Print_Area</vt:lpstr>
      <vt:lpstr>採点基準!Print_Area</vt:lpstr>
      <vt:lpstr>入力シート!Print_Area</vt:lpstr>
      <vt:lpstr>入力説明!Print_Area</vt:lpstr>
      <vt:lpstr>業態分類表!Print_Titles</vt:lpstr>
      <vt:lpstr>入力シート!Print_Titles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TYO-05</dc:creator>
  <cp:lastModifiedBy>05 TYO</cp:lastModifiedBy>
  <cp:lastPrinted>2025-01-07T10:55:03Z</cp:lastPrinted>
  <dcterms:created xsi:type="dcterms:W3CDTF">2015-06-05T18:17:20Z</dcterms:created>
  <dcterms:modified xsi:type="dcterms:W3CDTF">2025-01-08T03:05:05Z</dcterms:modified>
</cp:coreProperties>
</file>